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616" firstSheet="1" activeTab="2"/>
  </bookViews>
  <sheets>
    <sheet name="2021 con sconto pro quota r" sheetId="1" r:id="rId1"/>
    <sheet name="TARIFFE CD DAL 2021  X PUBBLIC" sheetId="3" r:id="rId2"/>
    <sheet name="TARIFFE CD DAL 2021  SOLOOSPITI" sheetId="4" r:id="rId3"/>
    <sheet name="Foglio1" sheetId="2" r:id="rId4"/>
  </sheets>
  <definedNames>
    <definedName name="_xlnm.Print_Area" localSheetId="0">'2021 con sconto pro quota r'!$AH$2:$AQ$11</definedName>
    <definedName name="_xlnm.Print_Area" localSheetId="2">'TARIFFE CD DAL 2021  SOLOOSPITI'!$A$1:$L$19</definedName>
    <definedName name="_xlnm.Print_Area" localSheetId="1">'TARIFFE CD DAL 2021  X PUBBLIC'!$A$1:$AQ$18</definedName>
    <definedName name="_xlnm.Print_Titles" localSheetId="0">'2021 con sconto pro quota r'!$A:$B,'2021 con sconto pro quota r'!$2:$3</definedName>
    <definedName name="_xlnm.Print_Titles" localSheetId="2">'TARIFFE CD DAL 2021  SOLOOSPITI'!$A:$B,'TARIFFE CD DAL 2021  SOLOOSPITI'!$2:$3</definedName>
    <definedName name="_xlnm.Print_Titles" localSheetId="1">'TARIFFE CD DAL 2021  X PUBBLIC'!$A:$B,'TARIFFE CD DAL 2021  X PUBBLIC'!$2:$3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6" i="4" l="1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L11" i="4"/>
  <c r="J11" i="4"/>
  <c r="H11" i="4"/>
  <c r="F11" i="4"/>
  <c r="D11" i="4"/>
  <c r="L10" i="4"/>
  <c r="J10" i="4"/>
  <c r="H10" i="4"/>
  <c r="F10" i="4"/>
  <c r="D10" i="4"/>
  <c r="L9" i="4"/>
  <c r="J9" i="4"/>
  <c r="H9" i="4"/>
  <c r="F9" i="4"/>
  <c r="D9" i="4"/>
  <c r="L8" i="4"/>
  <c r="J8" i="4"/>
  <c r="H8" i="4"/>
  <c r="F8" i="4"/>
  <c r="D8" i="4"/>
  <c r="L7" i="4"/>
  <c r="J7" i="4"/>
  <c r="H7" i="4"/>
  <c r="F7" i="4"/>
  <c r="D7" i="4"/>
  <c r="L6" i="4"/>
  <c r="J6" i="4"/>
  <c r="H6" i="4"/>
  <c r="F6" i="4"/>
  <c r="D6" i="4"/>
  <c r="L5" i="4"/>
  <c r="J5" i="4"/>
  <c r="H5" i="4"/>
  <c r="F5" i="4"/>
  <c r="D5" i="4"/>
  <c r="L4" i="4"/>
  <c r="J4" i="4"/>
  <c r="H4" i="4"/>
  <c r="F4" i="4"/>
  <c r="D4" i="4"/>
  <c r="D4" i="3" l="1"/>
  <c r="E4" i="3" s="1"/>
  <c r="D5" i="3"/>
  <c r="E5" i="3"/>
  <c r="D6" i="3"/>
  <c r="E6" i="3"/>
  <c r="D7" i="3"/>
  <c r="E7" i="3"/>
  <c r="D8" i="3"/>
  <c r="G8" i="3" s="1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G5" i="3"/>
  <c r="G6" i="3"/>
  <c r="G7" i="3"/>
  <c r="G9" i="3"/>
  <c r="G10" i="3"/>
  <c r="G11" i="3"/>
  <c r="G12" i="3"/>
  <c r="G13" i="3"/>
  <c r="G14" i="3"/>
  <c r="H14" i="3" s="1"/>
  <c r="G15" i="3"/>
  <c r="G16" i="3"/>
  <c r="H16" i="3" s="1"/>
  <c r="AD16" i="3"/>
  <c r="AB16" i="3"/>
  <c r="AE16" i="3" s="1"/>
  <c r="X16" i="3"/>
  <c r="V16" i="3"/>
  <c r="W16" i="3" s="1"/>
  <c r="R16" i="3"/>
  <c r="P16" i="3"/>
  <c r="Q16" i="3" s="1"/>
  <c r="L16" i="3"/>
  <c r="J16" i="3"/>
  <c r="M16" i="3" s="1"/>
  <c r="N16" i="3" s="1"/>
  <c r="F16" i="3"/>
  <c r="AD15" i="3"/>
  <c r="AB15" i="3"/>
  <c r="AC15" i="3" s="1"/>
  <c r="X15" i="3"/>
  <c r="V15" i="3"/>
  <c r="Y15" i="3" s="1"/>
  <c r="R15" i="3"/>
  <c r="P15" i="3"/>
  <c r="S15" i="3" s="1"/>
  <c r="L15" i="3"/>
  <c r="J15" i="3"/>
  <c r="M15" i="3" s="1"/>
  <c r="F15" i="3"/>
  <c r="H15" i="3" s="1"/>
  <c r="AD14" i="3"/>
  <c r="AB14" i="3"/>
  <c r="AE14" i="3" s="1"/>
  <c r="X14" i="3"/>
  <c r="V14" i="3"/>
  <c r="Y14" i="3" s="1"/>
  <c r="R14" i="3"/>
  <c r="P14" i="3"/>
  <c r="S14" i="3" s="1"/>
  <c r="L14" i="3"/>
  <c r="J14" i="3"/>
  <c r="K14" i="3" s="1"/>
  <c r="F14" i="3"/>
  <c r="AD13" i="3"/>
  <c r="AB13" i="3"/>
  <c r="AE13" i="3" s="1"/>
  <c r="X13" i="3"/>
  <c r="V13" i="3"/>
  <c r="Y13" i="3" s="1"/>
  <c r="R13" i="3"/>
  <c r="P13" i="3"/>
  <c r="Q13" i="3" s="1"/>
  <c r="L13" i="3"/>
  <c r="J13" i="3"/>
  <c r="M13" i="3" s="1"/>
  <c r="F13" i="3"/>
  <c r="H13" i="3" s="1"/>
  <c r="AD12" i="3"/>
  <c r="AB12" i="3"/>
  <c r="AC12" i="3" s="1"/>
  <c r="X12" i="3"/>
  <c r="V12" i="3"/>
  <c r="W12" i="3" s="1"/>
  <c r="R12" i="3"/>
  <c r="P12" i="3"/>
  <c r="S12" i="3" s="1"/>
  <c r="L12" i="3"/>
  <c r="J12" i="3"/>
  <c r="M12" i="3" s="1"/>
  <c r="F12" i="3"/>
  <c r="H12" i="3" s="1"/>
  <c r="AD11" i="3"/>
  <c r="AB11" i="3"/>
  <c r="AC11" i="3" s="1"/>
  <c r="X11" i="3"/>
  <c r="V11" i="3"/>
  <c r="W11" i="3" s="1"/>
  <c r="R11" i="3"/>
  <c r="P11" i="3"/>
  <c r="S11" i="3" s="1"/>
  <c r="L11" i="3"/>
  <c r="K11" i="3"/>
  <c r="J11" i="3"/>
  <c r="M11" i="3" s="1"/>
  <c r="F11" i="3"/>
  <c r="H11" i="3" s="1"/>
  <c r="AD10" i="3"/>
  <c r="AB10" i="3"/>
  <c r="AC10" i="3" s="1"/>
  <c r="X10" i="3"/>
  <c r="V10" i="3"/>
  <c r="Y10" i="3" s="1"/>
  <c r="R10" i="3"/>
  <c r="P10" i="3"/>
  <c r="S10" i="3" s="1"/>
  <c r="L10" i="3"/>
  <c r="J10" i="3"/>
  <c r="K10" i="3" s="1"/>
  <c r="F10" i="3"/>
  <c r="AD9" i="3"/>
  <c r="AB9" i="3"/>
  <c r="AE9" i="3" s="1"/>
  <c r="X9" i="3"/>
  <c r="V9" i="3"/>
  <c r="W9" i="3" s="1"/>
  <c r="R9" i="3"/>
  <c r="P9" i="3"/>
  <c r="Q9" i="3" s="1"/>
  <c r="L9" i="3"/>
  <c r="J9" i="3"/>
  <c r="M9" i="3" s="1"/>
  <c r="F9" i="3"/>
  <c r="H9" i="3" s="1"/>
  <c r="AD8" i="3"/>
  <c r="AB8" i="3"/>
  <c r="AC8" i="3" s="1"/>
  <c r="X8" i="3"/>
  <c r="V8" i="3"/>
  <c r="W8" i="3" s="1"/>
  <c r="R8" i="3"/>
  <c r="P8" i="3"/>
  <c r="S8" i="3" s="1"/>
  <c r="L8" i="3"/>
  <c r="J8" i="3"/>
  <c r="M8" i="3" s="1"/>
  <c r="F8" i="3"/>
  <c r="AJ7" i="3"/>
  <c r="AP7" i="3" s="1"/>
  <c r="AD7" i="3"/>
  <c r="AB7" i="3"/>
  <c r="AE7" i="3" s="1"/>
  <c r="X7" i="3"/>
  <c r="V7" i="3"/>
  <c r="Y7" i="3" s="1"/>
  <c r="R7" i="3"/>
  <c r="P7" i="3"/>
  <c r="Q7" i="3" s="1"/>
  <c r="L7" i="3"/>
  <c r="J7" i="3"/>
  <c r="K7" i="3" s="1"/>
  <c r="F7" i="3"/>
  <c r="AJ6" i="3"/>
  <c r="AP6" i="3" s="1"/>
  <c r="AD6" i="3"/>
  <c r="AB6" i="3"/>
  <c r="AE6" i="3" s="1"/>
  <c r="X6" i="3"/>
  <c r="V6" i="3"/>
  <c r="Y6" i="3" s="1"/>
  <c r="R6" i="3"/>
  <c r="Q6" i="3"/>
  <c r="P6" i="3"/>
  <c r="S6" i="3" s="1"/>
  <c r="L6" i="3"/>
  <c r="J6" i="3"/>
  <c r="K6" i="3" s="1"/>
  <c r="F6" i="3"/>
  <c r="H6" i="3" s="1"/>
  <c r="AJ5" i="3"/>
  <c r="AP5" i="3" s="1"/>
  <c r="AI5" i="3"/>
  <c r="AI7" i="3" s="1"/>
  <c r="AD5" i="3"/>
  <c r="AB5" i="3"/>
  <c r="AC5" i="3" s="1"/>
  <c r="X5" i="3"/>
  <c r="V5" i="3"/>
  <c r="W5" i="3" s="1"/>
  <c r="R5" i="3"/>
  <c r="P5" i="3"/>
  <c r="S5" i="3" s="1"/>
  <c r="L5" i="3"/>
  <c r="J5" i="3"/>
  <c r="M5" i="3" s="1"/>
  <c r="F5" i="3"/>
  <c r="H5" i="3" s="1"/>
  <c r="AQ4" i="3"/>
  <c r="AP4" i="3"/>
  <c r="AD4" i="3"/>
  <c r="AB4" i="3"/>
  <c r="AC4" i="3" s="1"/>
  <c r="X4" i="3"/>
  <c r="V4" i="3"/>
  <c r="Y4" i="3" s="1"/>
  <c r="R4" i="3"/>
  <c r="P4" i="3"/>
  <c r="S4" i="3" s="1"/>
  <c r="L4" i="3"/>
  <c r="J4" i="3"/>
  <c r="K4" i="3" s="1"/>
  <c r="F4" i="3"/>
  <c r="AQ3" i="3"/>
  <c r="AP3" i="3"/>
  <c r="H7" i="3" l="1"/>
  <c r="H10" i="3"/>
  <c r="N12" i="3"/>
  <c r="G4" i="3"/>
  <c r="H4" i="3"/>
  <c r="H8" i="3"/>
  <c r="T12" i="3"/>
  <c r="W13" i="3"/>
  <c r="N5" i="3"/>
  <c r="AK7" i="3"/>
  <c r="AQ7" i="3" s="1"/>
  <c r="AO7" i="3" s="1"/>
  <c r="AC6" i="3"/>
  <c r="N8" i="3"/>
  <c r="Y9" i="3"/>
  <c r="Z9" i="3" s="1"/>
  <c r="Z10" i="3"/>
  <c r="AE12" i="3"/>
  <c r="AC14" i="3"/>
  <c r="N11" i="3"/>
  <c r="AF10" i="3"/>
  <c r="AO4" i="3"/>
  <c r="K5" i="3"/>
  <c r="Y5" i="3"/>
  <c r="Z5" i="3" s="1"/>
  <c r="M7" i="3"/>
  <c r="N7" i="3" s="1"/>
  <c r="W7" i="3"/>
  <c r="N9" i="3"/>
  <c r="AE10" i="3"/>
  <c r="Q12" i="3"/>
  <c r="Q14" i="3"/>
  <c r="N13" i="3"/>
  <c r="N15" i="3"/>
  <c r="Y11" i="3"/>
  <c r="Z11" i="3" s="1"/>
  <c r="T4" i="3"/>
  <c r="K13" i="3"/>
  <c r="K15" i="3"/>
  <c r="M4" i="3"/>
  <c r="N4" i="3" s="1"/>
  <c r="W4" i="3"/>
  <c r="T5" i="3"/>
  <c r="T6" i="3"/>
  <c r="AI6" i="3"/>
  <c r="AK6" i="3" s="1"/>
  <c r="AQ6" i="3" s="1"/>
  <c r="AO6" i="3" s="1"/>
  <c r="AF7" i="3"/>
  <c r="Q8" i="3"/>
  <c r="AE8" i="3"/>
  <c r="AF8" i="3" s="1"/>
  <c r="K9" i="3"/>
  <c r="Q10" i="3"/>
  <c r="AF13" i="3"/>
  <c r="T14" i="3"/>
  <c r="W15" i="3"/>
  <c r="S16" i="3"/>
  <c r="T16" i="3" s="1"/>
  <c r="AC16" i="3"/>
  <c r="T8" i="3"/>
  <c r="AF9" i="3"/>
  <c r="T10" i="3"/>
  <c r="T15" i="3"/>
  <c r="Z15" i="3"/>
  <c r="AF16" i="3"/>
  <c r="Z4" i="3"/>
  <c r="AO3" i="3"/>
  <c r="Z6" i="3"/>
  <c r="AF6" i="3"/>
  <c r="Z7" i="3"/>
  <c r="T11" i="3"/>
  <c r="AF12" i="3"/>
  <c r="Z13" i="3"/>
  <c r="Z14" i="3"/>
  <c r="AF14" i="3"/>
  <c r="Q4" i="3"/>
  <c r="AE4" i="3"/>
  <c r="AF4" i="3" s="1"/>
  <c r="Q5" i="3"/>
  <c r="AE5" i="3"/>
  <c r="AF5" i="3" s="1"/>
  <c r="AK5" i="3"/>
  <c r="AQ5" i="3" s="1"/>
  <c r="AO5" i="3" s="1"/>
  <c r="M6" i="3"/>
  <c r="N6" i="3" s="1"/>
  <c r="W6" i="3"/>
  <c r="S7" i="3"/>
  <c r="T7" i="3" s="1"/>
  <c r="AC7" i="3"/>
  <c r="K8" i="3"/>
  <c r="Y8" i="3"/>
  <c r="Z8" i="3" s="1"/>
  <c r="S9" i="3"/>
  <c r="T9" i="3" s="1"/>
  <c r="AC9" i="3"/>
  <c r="M10" i="3"/>
  <c r="N10" i="3" s="1"/>
  <c r="W10" i="3"/>
  <c r="Q11" i="3"/>
  <c r="AE11" i="3"/>
  <c r="AF11" i="3" s="1"/>
  <c r="K12" i="3"/>
  <c r="Y12" i="3"/>
  <c r="Z12" i="3" s="1"/>
  <c r="S13" i="3"/>
  <c r="T13" i="3" s="1"/>
  <c r="AC13" i="3"/>
  <c r="M14" i="3"/>
  <c r="N14" i="3" s="1"/>
  <c r="W14" i="3"/>
  <c r="Q15" i="3"/>
  <c r="AE15" i="3"/>
  <c r="AF15" i="3" s="1"/>
  <c r="K16" i="3"/>
  <c r="Y16" i="3"/>
  <c r="Z16" i="3" s="1"/>
  <c r="G4" i="1"/>
  <c r="F4" i="1"/>
  <c r="M4" i="1"/>
  <c r="L4" i="1"/>
  <c r="AQ3" i="1" l="1"/>
  <c r="F16" i="1"/>
  <c r="AI7" i="1"/>
  <c r="AI5" i="1"/>
  <c r="AI6" i="1" s="1"/>
  <c r="V16" i="1" l="1"/>
  <c r="Y16" i="1"/>
  <c r="AD5" i="1"/>
  <c r="AD6" i="1"/>
  <c r="AD7" i="1"/>
  <c r="AD8" i="1"/>
  <c r="AD9" i="1"/>
  <c r="AD10" i="1"/>
  <c r="AD11" i="1"/>
  <c r="AD12" i="1"/>
  <c r="AD13" i="1"/>
  <c r="AD14" i="1"/>
  <c r="AD15" i="1"/>
  <c r="AD16" i="1"/>
  <c r="AD4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L5" i="1" l="1"/>
  <c r="L6" i="1"/>
  <c r="L7" i="1"/>
  <c r="L8" i="1"/>
  <c r="L9" i="1"/>
  <c r="L10" i="1"/>
  <c r="L11" i="1"/>
  <c r="L12" i="1"/>
  <c r="L13" i="1"/>
  <c r="L14" i="1"/>
  <c r="L15" i="1"/>
  <c r="L16" i="1"/>
  <c r="F5" i="1"/>
  <c r="F6" i="1"/>
  <c r="F7" i="1"/>
  <c r="F8" i="1"/>
  <c r="F9" i="1"/>
  <c r="F10" i="1"/>
  <c r="F11" i="1"/>
  <c r="F12" i="1"/>
  <c r="F13" i="1"/>
  <c r="F14" i="1"/>
  <c r="F15" i="1"/>
  <c r="AQ4" i="1"/>
  <c r="AO4" i="1" s="1"/>
  <c r="AP4" i="1"/>
  <c r="AP6" i="1"/>
  <c r="AP7" i="1"/>
  <c r="AP3" i="1"/>
  <c r="AO3" i="1" s="1"/>
  <c r="AJ6" i="1"/>
  <c r="AK6" i="1" s="1"/>
  <c r="AJ7" i="1"/>
  <c r="AK7" i="1" s="1"/>
  <c r="AJ5" i="1"/>
  <c r="AK5" i="1" s="1"/>
  <c r="AQ5" i="1" s="1"/>
  <c r="AP5" i="1" l="1"/>
  <c r="AO5" i="1" s="1"/>
  <c r="AB5" i="1"/>
  <c r="AE5" i="1" s="1"/>
  <c r="AB6" i="1"/>
  <c r="AE6" i="1" s="1"/>
  <c r="AB7" i="1"/>
  <c r="AE7" i="1" s="1"/>
  <c r="AB8" i="1"/>
  <c r="AE8" i="1" s="1"/>
  <c r="AB9" i="1"/>
  <c r="AB10" i="1"/>
  <c r="AB11" i="1"/>
  <c r="AB12" i="1"/>
  <c r="AB13" i="1"/>
  <c r="AE13" i="1" s="1"/>
  <c r="AB14" i="1"/>
  <c r="AB15" i="1"/>
  <c r="AE15" i="1" s="1"/>
  <c r="AB16" i="1"/>
  <c r="AC5" i="1"/>
  <c r="AC6" i="1"/>
  <c r="AC7" i="1"/>
  <c r="AC8" i="1"/>
  <c r="AC13" i="1"/>
  <c r="AC15" i="1"/>
  <c r="V5" i="1"/>
  <c r="Y5" i="1" s="1"/>
  <c r="V6" i="1"/>
  <c r="V7" i="1"/>
  <c r="V8" i="1"/>
  <c r="V9" i="1"/>
  <c r="V10" i="1"/>
  <c r="Y10" i="1" s="1"/>
  <c r="Z10" i="1" s="1"/>
  <c r="V11" i="1"/>
  <c r="V12" i="1"/>
  <c r="V13" i="1"/>
  <c r="V14" i="1"/>
  <c r="V15" i="1"/>
  <c r="W16" i="1"/>
  <c r="W5" i="1"/>
  <c r="W10" i="1"/>
  <c r="AF5" i="1"/>
  <c r="AF6" i="1"/>
  <c r="Z5" i="1"/>
  <c r="AB4" i="1"/>
  <c r="V4" i="1"/>
  <c r="P5" i="1"/>
  <c r="P6" i="1"/>
  <c r="P7" i="1"/>
  <c r="P8" i="1"/>
  <c r="P9" i="1"/>
  <c r="P10" i="1"/>
  <c r="P11" i="1"/>
  <c r="P12" i="1"/>
  <c r="P13" i="1"/>
  <c r="P14" i="1"/>
  <c r="P15" i="1"/>
  <c r="P16" i="1"/>
  <c r="P4" i="1"/>
  <c r="J5" i="1"/>
  <c r="J6" i="1"/>
  <c r="J7" i="1"/>
  <c r="J8" i="1"/>
  <c r="J9" i="1"/>
  <c r="J10" i="1"/>
  <c r="J11" i="1"/>
  <c r="J12" i="1"/>
  <c r="J13" i="1"/>
  <c r="J14" i="1"/>
  <c r="J15" i="1"/>
  <c r="J16" i="1"/>
  <c r="J4" i="1"/>
  <c r="D5" i="1"/>
  <c r="D6" i="1"/>
  <c r="D7" i="1"/>
  <c r="D8" i="1"/>
  <c r="D9" i="1"/>
  <c r="D10" i="1"/>
  <c r="D11" i="1"/>
  <c r="D12" i="1"/>
  <c r="D13" i="1"/>
  <c r="D14" i="1"/>
  <c r="D15" i="1"/>
  <c r="D16" i="1"/>
  <c r="D4" i="1"/>
  <c r="E16" i="1" l="1"/>
  <c r="G16" i="1"/>
  <c r="E12" i="1"/>
  <c r="G12" i="1"/>
  <c r="H12" i="1" s="1"/>
  <c r="K4" i="1"/>
  <c r="N4" i="1"/>
  <c r="K9" i="1"/>
  <c r="M9" i="1"/>
  <c r="N9" i="1" s="1"/>
  <c r="Q14" i="1"/>
  <c r="S14" i="1"/>
  <c r="T14" i="1" s="1"/>
  <c r="Q6" i="1"/>
  <c r="S6" i="1"/>
  <c r="T6" i="1" s="1"/>
  <c r="W14" i="1"/>
  <c r="Y14" i="1"/>
  <c r="Z14" i="1" s="1"/>
  <c r="W6" i="1"/>
  <c r="Y6" i="1"/>
  <c r="AC16" i="1"/>
  <c r="AE16" i="1"/>
  <c r="AF16" i="1" s="1"/>
  <c r="AC12" i="1"/>
  <c r="AE12" i="1"/>
  <c r="E11" i="1"/>
  <c r="G11" i="1"/>
  <c r="H11" i="1" s="1"/>
  <c r="E7" i="1"/>
  <c r="G7" i="1"/>
  <c r="K16" i="1"/>
  <c r="M16" i="1"/>
  <c r="N16" i="1" s="1"/>
  <c r="K8" i="1"/>
  <c r="M8" i="1"/>
  <c r="N8" i="1" s="1"/>
  <c r="E14" i="1"/>
  <c r="G14" i="1"/>
  <c r="H14" i="1" s="1"/>
  <c r="E10" i="1"/>
  <c r="G10" i="1"/>
  <c r="E6" i="1"/>
  <c r="G6" i="1"/>
  <c r="H6" i="1" s="1"/>
  <c r="K15" i="1"/>
  <c r="M15" i="1"/>
  <c r="N15" i="1" s="1"/>
  <c r="K11" i="1"/>
  <c r="M11" i="1"/>
  <c r="N11" i="1" s="1"/>
  <c r="K7" i="1"/>
  <c r="M7" i="1"/>
  <c r="N7" i="1" s="1"/>
  <c r="Q16" i="1"/>
  <c r="S16" i="1"/>
  <c r="T16" i="1" s="1"/>
  <c r="Q12" i="1"/>
  <c r="S12" i="1"/>
  <c r="Q8" i="1"/>
  <c r="S8" i="1"/>
  <c r="W4" i="1"/>
  <c r="Y4" i="1"/>
  <c r="Z4" i="1" s="1"/>
  <c r="W12" i="1"/>
  <c r="Y12" i="1"/>
  <c r="Z12" i="1" s="1"/>
  <c r="W8" i="1"/>
  <c r="Y8" i="1"/>
  <c r="AC14" i="1"/>
  <c r="AE14" i="1"/>
  <c r="AF14" i="1" s="1"/>
  <c r="AC10" i="1"/>
  <c r="AE10" i="1"/>
  <c r="E4" i="1"/>
  <c r="H4" i="1"/>
  <c r="E13" i="1"/>
  <c r="G13" i="1"/>
  <c r="H13" i="1" s="1"/>
  <c r="E9" i="1"/>
  <c r="G9" i="1"/>
  <c r="H9" i="1" s="1"/>
  <c r="E5" i="1"/>
  <c r="G5" i="1"/>
  <c r="H5" i="1" s="1"/>
  <c r="K14" i="1"/>
  <c r="M14" i="1"/>
  <c r="N14" i="1" s="1"/>
  <c r="K10" i="1"/>
  <c r="M10" i="1"/>
  <c r="N10" i="1" s="1"/>
  <c r="K6" i="1"/>
  <c r="M6" i="1"/>
  <c r="N6" i="1" s="1"/>
  <c r="Q15" i="1"/>
  <c r="S15" i="1"/>
  <c r="Q11" i="1"/>
  <c r="S11" i="1"/>
  <c r="T11" i="1" s="1"/>
  <c r="Q7" i="1"/>
  <c r="S7" i="1"/>
  <c r="AC4" i="1"/>
  <c r="AE4" i="1"/>
  <c r="AF4" i="1" s="1"/>
  <c r="W15" i="1"/>
  <c r="Y15" i="1"/>
  <c r="W11" i="1"/>
  <c r="Y11" i="1"/>
  <c r="Z11" i="1" s="1"/>
  <c r="W7" i="1"/>
  <c r="Y7" i="1"/>
  <c r="AC9" i="1"/>
  <c r="AE9" i="1"/>
  <c r="AF9" i="1" s="1"/>
  <c r="E8" i="1"/>
  <c r="G8" i="1"/>
  <c r="H8" i="1" s="1"/>
  <c r="K13" i="1"/>
  <c r="M13" i="1"/>
  <c r="N13" i="1" s="1"/>
  <c r="K5" i="1"/>
  <c r="M5" i="1"/>
  <c r="N5" i="1" s="1"/>
  <c r="Q10" i="1"/>
  <c r="S10" i="1"/>
  <c r="T10" i="1" s="1"/>
  <c r="E15" i="1"/>
  <c r="G15" i="1"/>
  <c r="H15" i="1" s="1"/>
  <c r="K12" i="1"/>
  <c r="M12" i="1"/>
  <c r="N12" i="1" s="1"/>
  <c r="Q4" i="1"/>
  <c r="S4" i="1"/>
  <c r="T4" i="1" s="1"/>
  <c r="Q13" i="1"/>
  <c r="S13" i="1"/>
  <c r="T13" i="1" s="1"/>
  <c r="Q9" i="1"/>
  <c r="S9" i="1"/>
  <c r="T9" i="1" s="1"/>
  <c r="Q5" i="1"/>
  <c r="S5" i="1"/>
  <c r="T5" i="1" s="1"/>
  <c r="W13" i="1"/>
  <c r="Y13" i="1"/>
  <c r="W9" i="1"/>
  <c r="Y9" i="1"/>
  <c r="Z9" i="1" s="1"/>
  <c r="AC11" i="1"/>
  <c r="AE11" i="1"/>
  <c r="Z6" i="1"/>
  <c r="AF10" i="1"/>
  <c r="H16" i="1"/>
  <c r="AF11" i="1"/>
  <c r="H10" i="1"/>
  <c r="AF8" i="1"/>
  <c r="AF12" i="1"/>
  <c r="T8" i="1"/>
  <c r="T15" i="1"/>
  <c r="T7" i="1"/>
  <c r="Z16" i="1"/>
  <c r="Z8" i="1"/>
  <c r="T12" i="1"/>
  <c r="Z15" i="1"/>
  <c r="Z7" i="1"/>
  <c r="AF7" i="1"/>
  <c r="H7" i="1"/>
  <c r="Z13" i="1"/>
  <c r="AF15" i="1"/>
  <c r="AF13" i="1"/>
  <c r="AQ6" i="1"/>
  <c r="AO6" i="1" s="1"/>
  <c r="AQ7" i="1"/>
  <c r="AO7" i="1" s="1"/>
</calcChain>
</file>

<file path=xl/sharedStrings.xml><?xml version="1.0" encoding="utf-8"?>
<sst xmlns="http://schemas.openxmlformats.org/spreadsheetml/2006/main" count="289" uniqueCount="55">
  <si>
    <t>Condizione reddituale ISEE</t>
  </si>
  <si>
    <t>Retta giornata intera (pasto compreso)</t>
  </si>
  <si>
    <t>Retta mezza giornata senza pasto</t>
  </si>
  <si>
    <t>Retta mezza giornata con pasto</t>
  </si>
  <si>
    <t>Fino a 3.551,00</t>
  </si>
  <si>
    <t>da 3.551,01 a 5.327,00</t>
  </si>
  <si>
    <t>da 5.327,01 a 6.511,00</t>
  </si>
  <si>
    <t>da 6.511,01 a 7.695,00</t>
  </si>
  <si>
    <t>da 7.695,01 a 9.000,00</t>
  </si>
  <si>
    <t>da 9.000,01 a 12.000,00</t>
  </si>
  <si>
    <t>da 12.000,01 a 15.000,00</t>
  </si>
  <si>
    <t>da 15.000,01 a 18.000,00</t>
  </si>
  <si>
    <t>da 18.000,01 a 21.000,00</t>
  </si>
  <si>
    <t>da 21.000,01 a 24.000,00</t>
  </si>
  <si>
    <t>da 24.000,01 a 27.000,00</t>
  </si>
  <si>
    <t>da 27.000,01 a 30.000,00</t>
  </si>
  <si>
    <t>Oltre 30.000,00 o ISEE non presentata</t>
  </si>
  <si>
    <t>PRESENTE</t>
  </si>
  <si>
    <t>GIORNATA INTERA + PASTO</t>
  </si>
  <si>
    <t>GIORNATA INTERA + PASTO MIN</t>
  </si>
  <si>
    <t>MEZZA GIORNATA</t>
  </si>
  <si>
    <t>MEZZA GIORNATA + PASTO</t>
  </si>
  <si>
    <t>MEZZA GIORNATA + PASTO MIN</t>
  </si>
  <si>
    <t>FCR+OSPITE</t>
  </si>
  <si>
    <t>Retta giornata intera (pasto compreso+MINESTRINA)</t>
  </si>
  <si>
    <t>Retta mezza giornata con pasto+MINESTRINA</t>
  </si>
  <si>
    <t>ASSENTE</t>
  </si>
  <si>
    <t>Retta giornata intera (pasto compreso+MINESTRINA) ASSENZA</t>
  </si>
  <si>
    <t>Retta mezza giornata senza pasto ASSENZA</t>
  </si>
  <si>
    <t>Retta mezza giornata con pasto ASSENZA</t>
  </si>
  <si>
    <t>Retta mezza giornata con pasto+MINESTRINA ASSENZA</t>
  </si>
  <si>
    <t>FASCIA</t>
  </si>
  <si>
    <t>Condizione reddituale ISEE FASCIA</t>
  </si>
  <si>
    <t xml:space="preserve"> TOTALE OSPITE+FCR</t>
  </si>
  <si>
    <t>TOTALE OSPITE+FCR ASSENZA</t>
  </si>
  <si>
    <t>TOTALE OSPITE+FCR</t>
  </si>
  <si>
    <t>OSPITE ASSENZA</t>
  </si>
  <si>
    <t>FCR ASSENZA</t>
  </si>
  <si>
    <t>OSPITE+FCR ASSENZA</t>
  </si>
  <si>
    <t>OSPITE PRESENZA</t>
  </si>
  <si>
    <t>FCR PRESENZA</t>
  </si>
  <si>
    <t>OSPITE+FCR PRESENZA</t>
  </si>
  <si>
    <t>ONERI FRNA ausl</t>
  </si>
  <si>
    <t>(da tariffario 2021 Comune RE)</t>
  </si>
  <si>
    <t>da contratto servizio x CD x tariffe dal 1/7/2020 - NS. prot 7499 del 9/12/2020</t>
  </si>
  <si>
    <t>TOTALE</t>
  </si>
  <si>
    <t>Retta giornata intera (pasto compreso) ASSENZA    (45% DELLA RETTA IN PRESENZA)</t>
  </si>
  <si>
    <t>ok</t>
  </si>
  <si>
    <t>24,30 della mezza giornata è formato da 56,10- costo pasto 7,50=48,60 diviso due (xche è mezza gg) =24,30</t>
  </si>
  <si>
    <t>31,80 è formato dal conto della mezza giornata piu il pasto 24,30+7,50</t>
  </si>
  <si>
    <t>RETTE CENTRI DIURNI DAL 1 GENNAIO  2021 CON SCONTO IN PROPORZIONE TRA OSPITE E FCR</t>
  </si>
  <si>
    <t>Retta giornata intera (pasto compreso+ MINESTRINA)</t>
  </si>
  <si>
    <t>Retta giornata intera (pasto compreso+ MINESTRINA) ASSENZA</t>
  </si>
  <si>
    <t>Retta mezza giornata con pasto+ MINESTRINA</t>
  </si>
  <si>
    <t>Retta mezza giornata con pasto+ MINESTRINA ASSENZA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</si>
</sst>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 wrapText="1"/>
    </xf>
    <xf numFmtId="164" fontId="0" fillId="4" borderId="4" xfId="0" applyNumberFormat="1" applyFill="1" applyBorder="1" applyAlignment="1">
      <alignment horizontal="center" vertical="center" wrapText="1"/>
    </xf>
    <xf numFmtId="164" fontId="0" fillId="5" borderId="3" xfId="0" applyNumberFormat="1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4" fontId="0" fillId="0" borderId="8" xfId="0" applyNumberForma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0" xfId="0" applyNumberFormat="1" applyFont="1" applyBorder="1"/>
    <xf numFmtId="4" fontId="4" fillId="0" borderId="1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4" fillId="0" borderId="12" xfId="0" applyFont="1" applyBorder="1"/>
    <xf numFmtId="0" fontId="5" fillId="0" borderId="13" xfId="0" applyFont="1" applyBorder="1" applyAlignment="1">
      <alignment horizontal="center" wrapText="1"/>
    </xf>
    <xf numFmtId="0" fontId="5" fillId="0" borderId="13" xfId="0" applyFont="1" applyBorder="1" applyAlignment="1">
      <alignment wrapText="1"/>
    </xf>
    <xf numFmtId="164" fontId="0" fillId="2" borderId="5" xfId="0" applyNumberFormat="1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horizontal="center" vertical="center"/>
    </xf>
    <xf numFmtId="4" fontId="0" fillId="2" borderId="7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 wrapText="1"/>
    </xf>
    <xf numFmtId="4" fontId="0" fillId="4" borderId="5" xfId="0" applyNumberFormat="1" applyFill="1" applyBorder="1" applyAlignment="1">
      <alignment horizontal="center" vertical="center"/>
    </xf>
    <xf numFmtId="4" fontId="0" fillId="4" borderId="7" xfId="0" applyNumberFormat="1" applyFill="1" applyBorder="1" applyAlignment="1">
      <alignment horizontal="center" vertical="center"/>
    </xf>
    <xf numFmtId="4" fontId="0" fillId="2" borderId="5" xfId="0" applyNumberFormat="1" applyFill="1" applyBorder="1" applyAlignment="1">
      <alignment horizontal="center" vertical="center" wrapText="1"/>
    </xf>
    <xf numFmtId="4" fontId="0" fillId="2" borderId="7" xfId="0" applyNumberForma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164" fontId="6" fillId="3" borderId="4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/>
    </xf>
    <xf numFmtId="164" fontId="6" fillId="5" borderId="4" xfId="0" applyNumberFormat="1" applyFont="1" applyFill="1" applyBorder="1" applyAlignment="1">
      <alignment horizontal="center" vertical="center" wrapText="1"/>
    </xf>
    <xf numFmtId="164" fontId="6" fillId="6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" fontId="4" fillId="9" borderId="1" xfId="0" applyNumberFormat="1" applyFont="1" applyFill="1" applyBorder="1" applyAlignment="1">
      <alignment horizontal="center" vertical="center"/>
    </xf>
    <xf numFmtId="4" fontId="4" fillId="7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4" fontId="6" fillId="0" borderId="9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3" fillId="7" borderId="0" xfId="0" applyFont="1" applyFill="1" applyBorder="1" applyAlignment="1">
      <alignment wrapText="1"/>
    </xf>
    <xf numFmtId="2" fontId="3" fillId="0" borderId="0" xfId="0" applyNumberFormat="1" applyFont="1" applyBorder="1" applyAlignment="1">
      <alignment wrapText="1"/>
    </xf>
    <xf numFmtId="0" fontId="0" fillId="0" borderId="19" xfId="0" applyBorder="1"/>
    <xf numFmtId="0" fontId="3" fillId="8" borderId="20" xfId="0" applyFont="1" applyFill="1" applyBorder="1" applyAlignment="1">
      <alignment wrapText="1"/>
    </xf>
    <xf numFmtId="2" fontId="3" fillId="0" borderId="20" xfId="0" applyNumberFormat="1" applyFont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0" fillId="0" borderId="1" xfId="0" applyBorder="1" applyAlignment="1">
      <alignment horizontal="center" vertical="center" wrapText="1"/>
    </xf>
    <xf numFmtId="0" fontId="8" fillId="0" borderId="0" xfId="0" applyFont="1"/>
    <xf numFmtId="0" fontId="6" fillId="6" borderId="3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20" xfId="0" applyFont="1" applyFill="1" applyBorder="1" applyAlignment="1">
      <alignment wrapText="1"/>
    </xf>
    <xf numFmtId="164" fontId="6" fillId="2" borderId="22" xfId="0" applyNumberFormat="1" applyFont="1" applyFill="1" applyBorder="1" applyAlignment="1">
      <alignment horizontal="center" vertical="center" wrapText="1"/>
    </xf>
    <xf numFmtId="164" fontId="0" fillId="2" borderId="24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164" fontId="0" fillId="2" borderId="24" xfId="0" applyNumberFormat="1" applyFill="1" applyBorder="1" applyAlignment="1">
      <alignment horizontal="center" vertical="center" wrapText="1"/>
    </xf>
    <xf numFmtId="164" fontId="0" fillId="2" borderId="23" xfId="0" applyNumberFormat="1" applyFill="1" applyBorder="1" applyAlignment="1">
      <alignment horizontal="center" vertical="center" wrapText="1"/>
    </xf>
    <xf numFmtId="164" fontId="6" fillId="2" borderId="22" xfId="0" applyNumberFormat="1" applyFont="1" applyFill="1" applyBorder="1" applyAlignment="1">
      <alignment horizontal="center" vertical="center" wrapText="1"/>
    </xf>
    <xf numFmtId="164" fontId="6" fillId="2" borderId="23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0"/>
  <sheetViews>
    <sheetView topLeftCell="AB1" zoomScaleNormal="100" workbookViewId="0">
      <pane ySplit="2" topLeftCell="A3" activePane="bottomLeft" state="frozen"/>
      <selection pane="bottomLeft" activeCell="A2" sqref="A2:B2"/>
    </sheetView>
  </sheetViews>
  <sheetFormatPr defaultRowHeight="14.4" x14ac:dyDescent="0.3"/>
  <cols>
    <col min="1" max="2" width="10.6640625" customWidth="1"/>
    <col min="3" max="4" width="10.6640625" style="1" customWidth="1"/>
    <col min="5" max="5" width="13" style="1" customWidth="1"/>
    <col min="6" max="7" width="10.6640625" style="1" customWidth="1"/>
    <col min="8" max="8" width="14.6640625" style="1" customWidth="1"/>
    <col min="9" max="10" width="10.6640625" customWidth="1"/>
    <col min="11" max="11" width="10.6640625" style="42" customWidth="1"/>
    <col min="12" max="12" width="10.6640625" customWidth="1"/>
    <col min="13" max="13" width="12.88671875" customWidth="1"/>
    <col min="14" max="14" width="12.109375" customWidth="1"/>
    <col min="15" max="32" width="10.6640625" customWidth="1"/>
    <col min="33" max="33" width="9.33203125" bestFit="1" customWidth="1"/>
    <col min="34" max="34" width="29.88671875" bestFit="1" customWidth="1"/>
    <col min="35" max="35" width="11.6640625" customWidth="1"/>
    <col min="36" max="37" width="11.5546875" customWidth="1"/>
    <col min="39" max="39" width="8.33203125" bestFit="1" customWidth="1"/>
    <col min="40" max="40" width="29.88671875" bestFit="1" customWidth="1"/>
    <col min="43" max="43" width="10.88671875" bestFit="1" customWidth="1"/>
  </cols>
  <sheetData>
    <row r="1" spans="1:43" ht="15" thickBot="1" x14ac:dyDescent="0.35">
      <c r="A1" s="72" t="s">
        <v>50</v>
      </c>
    </row>
    <row r="2" spans="1:43" ht="99" customHeight="1" x14ac:dyDescent="0.3">
      <c r="A2" s="86" t="s">
        <v>32</v>
      </c>
      <c r="B2" s="86"/>
      <c r="C2" s="87" t="s">
        <v>1</v>
      </c>
      <c r="D2" s="88"/>
      <c r="E2" s="37" t="s">
        <v>33</v>
      </c>
      <c r="F2" s="96" t="s">
        <v>46</v>
      </c>
      <c r="G2" s="96"/>
      <c r="H2" s="33" t="s">
        <v>34</v>
      </c>
      <c r="I2" s="99" t="s">
        <v>24</v>
      </c>
      <c r="J2" s="100"/>
      <c r="K2" s="41" t="s">
        <v>33</v>
      </c>
      <c r="L2" s="97" t="s">
        <v>27</v>
      </c>
      <c r="M2" s="97"/>
      <c r="N2" s="43" t="s">
        <v>34</v>
      </c>
      <c r="O2" s="90" t="s">
        <v>2</v>
      </c>
      <c r="P2" s="91"/>
      <c r="Q2" s="7" t="s">
        <v>35</v>
      </c>
      <c r="R2" s="91" t="s">
        <v>28</v>
      </c>
      <c r="S2" s="91"/>
      <c r="T2" s="8" t="s">
        <v>34</v>
      </c>
      <c r="U2" s="92" t="s">
        <v>3</v>
      </c>
      <c r="V2" s="93"/>
      <c r="W2" s="9" t="s">
        <v>35</v>
      </c>
      <c r="X2" s="98" t="s">
        <v>29</v>
      </c>
      <c r="Y2" s="98"/>
      <c r="Z2" s="46" t="s">
        <v>34</v>
      </c>
      <c r="AA2" s="94" t="s">
        <v>25</v>
      </c>
      <c r="AB2" s="95"/>
      <c r="AC2" s="10" t="s">
        <v>35</v>
      </c>
      <c r="AD2" s="89" t="s">
        <v>30</v>
      </c>
      <c r="AE2" s="89"/>
      <c r="AF2" s="47" t="s">
        <v>34</v>
      </c>
      <c r="AG2" s="13"/>
      <c r="AH2" s="56" t="s">
        <v>17</v>
      </c>
      <c r="AI2" s="56" t="s">
        <v>45</v>
      </c>
      <c r="AJ2" s="57" t="s">
        <v>42</v>
      </c>
      <c r="AK2" s="56" t="s">
        <v>23</v>
      </c>
      <c r="AL2" s="58"/>
      <c r="AM2" s="58"/>
      <c r="AN2" s="56" t="s">
        <v>26</v>
      </c>
      <c r="AO2" s="56" t="s">
        <v>45</v>
      </c>
      <c r="AP2" s="57" t="s">
        <v>42</v>
      </c>
      <c r="AQ2" s="56" t="s">
        <v>23</v>
      </c>
    </row>
    <row r="3" spans="1:43" ht="57.6" x14ac:dyDescent="0.3">
      <c r="A3" s="4" t="s">
        <v>31</v>
      </c>
      <c r="B3" s="4" t="s">
        <v>0</v>
      </c>
      <c r="C3" s="23" t="s">
        <v>39</v>
      </c>
      <c r="D3" s="2" t="s">
        <v>40</v>
      </c>
      <c r="E3" s="38" t="s">
        <v>41</v>
      </c>
      <c r="F3" s="31" t="s">
        <v>36</v>
      </c>
      <c r="G3" s="31" t="s">
        <v>37</v>
      </c>
      <c r="H3" s="34" t="s">
        <v>38</v>
      </c>
      <c r="I3" s="26" t="s">
        <v>39</v>
      </c>
      <c r="J3" s="2" t="s">
        <v>40</v>
      </c>
      <c r="K3" s="38" t="s">
        <v>41</v>
      </c>
      <c r="L3" s="31" t="s">
        <v>36</v>
      </c>
      <c r="M3" s="31" t="s">
        <v>37</v>
      </c>
      <c r="N3" s="44" t="s">
        <v>38</v>
      </c>
      <c r="O3" s="23" t="s">
        <v>39</v>
      </c>
      <c r="P3" s="2" t="s">
        <v>40</v>
      </c>
      <c r="Q3" s="2" t="s">
        <v>41</v>
      </c>
      <c r="R3" s="2" t="s">
        <v>36</v>
      </c>
      <c r="S3" s="2" t="s">
        <v>37</v>
      </c>
      <c r="T3" s="5" t="s">
        <v>38</v>
      </c>
      <c r="U3" s="23" t="s">
        <v>39</v>
      </c>
      <c r="V3" s="2" t="s">
        <v>40</v>
      </c>
      <c r="W3" s="2" t="s">
        <v>41</v>
      </c>
      <c r="X3" s="31" t="s">
        <v>36</v>
      </c>
      <c r="Y3" s="31" t="s">
        <v>37</v>
      </c>
      <c r="Z3" s="44" t="s">
        <v>38</v>
      </c>
      <c r="AA3" s="26" t="s">
        <v>39</v>
      </c>
      <c r="AB3" s="2" t="s">
        <v>40</v>
      </c>
      <c r="AC3" s="2" t="s">
        <v>41</v>
      </c>
      <c r="AD3" s="31" t="s">
        <v>36</v>
      </c>
      <c r="AE3" s="31" t="s">
        <v>37</v>
      </c>
      <c r="AF3" s="44" t="s">
        <v>38</v>
      </c>
      <c r="AG3" s="14"/>
      <c r="AH3" s="56" t="s">
        <v>18</v>
      </c>
      <c r="AI3" s="15">
        <v>56.1</v>
      </c>
      <c r="AJ3" s="15">
        <v>26.75</v>
      </c>
      <c r="AK3" s="15">
        <v>29.35</v>
      </c>
      <c r="AL3" s="16"/>
      <c r="AM3" s="15"/>
      <c r="AN3" s="15" t="s">
        <v>18</v>
      </c>
      <c r="AO3" s="15">
        <f>AP3+AQ3</f>
        <v>25.244999999999997</v>
      </c>
      <c r="AP3" s="15">
        <f>AJ3*45/100</f>
        <v>12.0375</v>
      </c>
      <c r="AQ3" s="15">
        <f>AK3*45/100</f>
        <v>13.2075</v>
      </c>
    </row>
    <row r="4" spans="1:43" ht="29.4" thickBot="1" x14ac:dyDescent="0.35">
      <c r="A4" s="4">
        <v>1</v>
      </c>
      <c r="B4" s="4" t="s">
        <v>4</v>
      </c>
      <c r="C4" s="24">
        <v>5.2</v>
      </c>
      <c r="D4" s="3">
        <f>29.35-C4</f>
        <v>24.150000000000002</v>
      </c>
      <c r="E4" s="39">
        <f>C4+D4</f>
        <v>29.35</v>
      </c>
      <c r="F4" s="32">
        <f>C4*45%</f>
        <v>2.3400000000000003</v>
      </c>
      <c r="G4" s="32">
        <f>D4*45%</f>
        <v>10.867500000000001</v>
      </c>
      <c r="H4" s="35">
        <f>F4+G4</f>
        <v>13.207500000000001</v>
      </c>
      <c r="I4" s="27">
        <v>5.4</v>
      </c>
      <c r="J4" s="3">
        <f>29.35-I4</f>
        <v>23.950000000000003</v>
      </c>
      <c r="K4" s="39">
        <f>I4+J4</f>
        <v>29.35</v>
      </c>
      <c r="L4" s="18">
        <f>I4*45%</f>
        <v>2.4300000000000002</v>
      </c>
      <c r="M4" s="18">
        <f>J4*45%</f>
        <v>10.777500000000002</v>
      </c>
      <c r="N4" s="19">
        <f>M4+L4</f>
        <v>13.207500000000001</v>
      </c>
      <c r="O4" s="29">
        <v>0.8</v>
      </c>
      <c r="P4" s="11">
        <f>10.93-O4</f>
        <v>10.129999999999999</v>
      </c>
      <c r="Q4" s="11">
        <f>O4+P4</f>
        <v>10.93</v>
      </c>
      <c r="R4" s="32">
        <f t="shared" ref="R4:R15" si="0">O4*45%</f>
        <v>0.36000000000000004</v>
      </c>
      <c r="S4" s="32">
        <f t="shared" ref="S4:S15" si="1">P4*45%</f>
        <v>4.5584999999999996</v>
      </c>
      <c r="T4" s="19">
        <f>R4+S4</f>
        <v>4.9184999999999999</v>
      </c>
      <c r="U4" s="24">
        <v>4.4000000000000004</v>
      </c>
      <c r="V4" s="11">
        <f>18.43-U4</f>
        <v>14.03</v>
      </c>
      <c r="W4" s="11">
        <f>U4+V4</f>
        <v>18.43</v>
      </c>
      <c r="X4" s="32">
        <f t="shared" ref="X4:X15" si="2">U4*45%</f>
        <v>1.9800000000000002</v>
      </c>
      <c r="Y4" s="32">
        <f t="shared" ref="Y4:Y15" si="3">V4*45%</f>
        <v>6.3134999999999994</v>
      </c>
      <c r="Z4" s="19">
        <f>X4+Y4</f>
        <v>8.2934999999999999</v>
      </c>
      <c r="AA4" s="27">
        <v>4.5999999999999996</v>
      </c>
      <c r="AB4" s="11">
        <f>18.43-AA4</f>
        <v>13.83</v>
      </c>
      <c r="AC4" s="11">
        <f>AA4+AB4</f>
        <v>18.43</v>
      </c>
      <c r="AD4" s="18">
        <f>AA4*45%</f>
        <v>2.0699999999999998</v>
      </c>
      <c r="AE4" s="18">
        <f>AB4*45%</f>
        <v>6.2235000000000005</v>
      </c>
      <c r="AF4" s="19">
        <f>AD4+AE4</f>
        <v>8.2934999999999999</v>
      </c>
      <c r="AG4" s="14"/>
      <c r="AH4" s="56" t="s">
        <v>19</v>
      </c>
      <c r="AI4" s="15">
        <v>56.1</v>
      </c>
      <c r="AJ4" s="15">
        <v>26.75</v>
      </c>
      <c r="AK4" s="15">
        <v>29.35</v>
      </c>
      <c r="AL4" s="16"/>
      <c r="AM4" s="15"/>
      <c r="AN4" s="15" t="s">
        <v>19</v>
      </c>
      <c r="AO4" s="15">
        <f t="shared" ref="AO4:AO7" si="4">AP4+AQ4</f>
        <v>25.244999999999997</v>
      </c>
      <c r="AP4" s="15">
        <f t="shared" ref="AP4:AP7" si="5">AJ4*45/100</f>
        <v>12.0375</v>
      </c>
      <c r="AQ4" s="15">
        <f t="shared" ref="AQ4:AQ7" si="6">AK4*45/100</f>
        <v>13.2075</v>
      </c>
    </row>
    <row r="5" spans="1:43" ht="29.4" thickBot="1" x14ac:dyDescent="0.35">
      <c r="A5" s="4">
        <v>2</v>
      </c>
      <c r="B5" s="4" t="s">
        <v>5</v>
      </c>
      <c r="C5" s="24">
        <v>10.1</v>
      </c>
      <c r="D5" s="3">
        <f t="shared" ref="D5:D16" si="7">29.35-C5</f>
        <v>19.25</v>
      </c>
      <c r="E5" s="39">
        <f t="shared" ref="E5:E16" si="8">C5+D5</f>
        <v>29.35</v>
      </c>
      <c r="F5" s="32">
        <f t="shared" ref="F5:F15" si="9">C5*45%</f>
        <v>4.5449999999999999</v>
      </c>
      <c r="G5" s="32">
        <f t="shared" ref="G5:G15" si="10">D5*45%</f>
        <v>8.6624999999999996</v>
      </c>
      <c r="H5" s="35">
        <f t="shared" ref="H5:H16" si="11">F5+G5</f>
        <v>13.2075</v>
      </c>
      <c r="I5" s="27">
        <v>10.4</v>
      </c>
      <c r="J5" s="3">
        <f t="shared" ref="J5:J16" si="12">29.35-I5</f>
        <v>18.950000000000003</v>
      </c>
      <c r="K5" s="39">
        <f t="shared" ref="K5:K16" si="13">I5+J5</f>
        <v>29.35</v>
      </c>
      <c r="L5" s="18">
        <f t="shared" ref="L5:L16" si="14">I5*45%</f>
        <v>4.6800000000000006</v>
      </c>
      <c r="M5" s="18">
        <f t="shared" ref="M5:M16" si="15">J5*45%</f>
        <v>8.5275000000000016</v>
      </c>
      <c r="N5" s="19">
        <f t="shared" ref="N5:N16" si="16">M5+L5</f>
        <v>13.207500000000003</v>
      </c>
      <c r="O5" s="29">
        <v>2.35</v>
      </c>
      <c r="P5" s="11">
        <f t="shared" ref="P5:P16" si="17">10.93-O5</f>
        <v>8.58</v>
      </c>
      <c r="Q5" s="11">
        <f t="shared" ref="Q5:Q16" si="18">O5+P5</f>
        <v>10.93</v>
      </c>
      <c r="R5" s="32">
        <f t="shared" si="0"/>
        <v>1.0575000000000001</v>
      </c>
      <c r="S5" s="32">
        <f t="shared" si="1"/>
        <v>3.8610000000000002</v>
      </c>
      <c r="T5" s="19">
        <f t="shared" ref="T5:T16" si="19">R5+S5</f>
        <v>4.9184999999999999</v>
      </c>
      <c r="U5" s="24">
        <v>7.75</v>
      </c>
      <c r="V5" s="11">
        <f t="shared" ref="V5:V16" si="20">18.43-U5</f>
        <v>10.68</v>
      </c>
      <c r="W5" s="11">
        <f t="shared" ref="W5:W16" si="21">U5+V5</f>
        <v>18.43</v>
      </c>
      <c r="X5" s="32">
        <f t="shared" si="2"/>
        <v>3.4875000000000003</v>
      </c>
      <c r="Y5" s="32">
        <f t="shared" si="3"/>
        <v>4.806</v>
      </c>
      <c r="Z5" s="19">
        <f t="shared" ref="Z5:Z16" si="22">X5+Y5</f>
        <v>8.2934999999999999</v>
      </c>
      <c r="AA5" s="27">
        <v>8.0500000000000007</v>
      </c>
      <c r="AB5" s="11">
        <f t="shared" ref="AB5:AB16" si="23">18.43-AA5</f>
        <v>10.379999999999999</v>
      </c>
      <c r="AC5" s="11">
        <f t="shared" ref="AC5:AC16" si="24">AA5+AB5</f>
        <v>18.43</v>
      </c>
      <c r="AD5" s="18">
        <f t="shared" ref="AD5:AD16" si="25">AA5*45%</f>
        <v>3.6225000000000005</v>
      </c>
      <c r="AE5" s="18">
        <f t="shared" ref="AE5:AE16" si="26">AB5*45%</f>
        <v>4.6709999999999994</v>
      </c>
      <c r="AF5" s="19">
        <f t="shared" ref="AF5:AF16" si="27">AD5+AE5</f>
        <v>8.2934999999999999</v>
      </c>
      <c r="AG5" s="14"/>
      <c r="AH5" s="56" t="s">
        <v>20</v>
      </c>
      <c r="AI5" s="51">
        <f>(AI4-7.5)/2</f>
        <v>24.3</v>
      </c>
      <c r="AJ5" s="15">
        <f>26.75/2</f>
        <v>13.375</v>
      </c>
      <c r="AK5" s="3">
        <f t="shared" ref="AK5:AK7" si="28">AI5-AJ5</f>
        <v>10.925000000000001</v>
      </c>
      <c r="AL5" s="16"/>
      <c r="AM5" s="15"/>
      <c r="AN5" s="15" t="s">
        <v>20</v>
      </c>
      <c r="AO5" s="15">
        <f t="shared" si="4"/>
        <v>10.935</v>
      </c>
      <c r="AP5" s="15">
        <f t="shared" si="5"/>
        <v>6.0187499999999998</v>
      </c>
      <c r="AQ5" s="15">
        <f t="shared" si="6"/>
        <v>4.9162500000000007</v>
      </c>
    </row>
    <row r="6" spans="1:43" ht="29.4" thickBot="1" x14ac:dyDescent="0.35">
      <c r="A6" s="4">
        <v>3</v>
      </c>
      <c r="B6" s="4" t="s">
        <v>6</v>
      </c>
      <c r="C6" s="24">
        <v>15</v>
      </c>
      <c r="D6" s="3">
        <f t="shared" si="7"/>
        <v>14.350000000000001</v>
      </c>
      <c r="E6" s="39">
        <f t="shared" si="8"/>
        <v>29.35</v>
      </c>
      <c r="F6" s="32">
        <f t="shared" si="9"/>
        <v>6.75</v>
      </c>
      <c r="G6" s="32">
        <f t="shared" si="10"/>
        <v>6.4575000000000005</v>
      </c>
      <c r="H6" s="35">
        <f t="shared" si="11"/>
        <v>13.2075</v>
      </c>
      <c r="I6" s="27">
        <v>15.4</v>
      </c>
      <c r="J6" s="3">
        <f t="shared" si="12"/>
        <v>13.950000000000001</v>
      </c>
      <c r="K6" s="39">
        <f t="shared" si="13"/>
        <v>29.35</v>
      </c>
      <c r="L6" s="18">
        <f t="shared" si="14"/>
        <v>6.9300000000000006</v>
      </c>
      <c r="M6" s="18">
        <f t="shared" si="15"/>
        <v>6.2775000000000007</v>
      </c>
      <c r="N6" s="19">
        <f t="shared" si="16"/>
        <v>13.207500000000001</v>
      </c>
      <c r="O6" s="29">
        <v>3.9</v>
      </c>
      <c r="P6" s="11">
        <f t="shared" si="17"/>
        <v>7.0299999999999994</v>
      </c>
      <c r="Q6" s="11">
        <f t="shared" si="18"/>
        <v>10.93</v>
      </c>
      <c r="R6" s="32">
        <f t="shared" si="0"/>
        <v>1.7549999999999999</v>
      </c>
      <c r="S6" s="32">
        <f t="shared" si="1"/>
        <v>3.1635</v>
      </c>
      <c r="T6" s="19">
        <f t="shared" si="19"/>
        <v>4.9184999999999999</v>
      </c>
      <c r="U6" s="24">
        <v>11.1</v>
      </c>
      <c r="V6" s="11">
        <f t="shared" si="20"/>
        <v>7.33</v>
      </c>
      <c r="W6" s="11">
        <f t="shared" si="21"/>
        <v>18.43</v>
      </c>
      <c r="X6" s="32">
        <f t="shared" si="2"/>
        <v>4.9950000000000001</v>
      </c>
      <c r="Y6" s="32">
        <f t="shared" si="3"/>
        <v>3.2985000000000002</v>
      </c>
      <c r="Z6" s="19">
        <f t="shared" si="22"/>
        <v>8.2934999999999999</v>
      </c>
      <c r="AA6" s="27">
        <v>11.5</v>
      </c>
      <c r="AB6" s="11">
        <f t="shared" si="23"/>
        <v>6.93</v>
      </c>
      <c r="AC6" s="11">
        <f t="shared" si="24"/>
        <v>18.43</v>
      </c>
      <c r="AD6" s="18">
        <f t="shared" si="25"/>
        <v>5.1749999999999998</v>
      </c>
      <c r="AE6" s="18">
        <f t="shared" si="26"/>
        <v>3.1185</v>
      </c>
      <c r="AF6" s="19">
        <f t="shared" si="27"/>
        <v>8.2934999999999999</v>
      </c>
      <c r="AG6" s="14"/>
      <c r="AH6" s="56" t="s">
        <v>21</v>
      </c>
      <c r="AI6" s="50">
        <f>AI5+7.5</f>
        <v>31.8</v>
      </c>
      <c r="AJ6" s="15">
        <f t="shared" ref="AJ6:AJ7" si="29">26.75/2</f>
        <v>13.375</v>
      </c>
      <c r="AK6" s="3">
        <f>AI6-AJ6</f>
        <v>18.425000000000001</v>
      </c>
      <c r="AL6" s="16"/>
      <c r="AM6" s="15"/>
      <c r="AN6" s="15" t="s">
        <v>21</v>
      </c>
      <c r="AO6" s="15">
        <f t="shared" si="4"/>
        <v>14.309999999999999</v>
      </c>
      <c r="AP6" s="15">
        <f t="shared" si="5"/>
        <v>6.0187499999999998</v>
      </c>
      <c r="AQ6" s="15">
        <f t="shared" si="6"/>
        <v>8.2912499999999998</v>
      </c>
    </row>
    <row r="7" spans="1:43" ht="29.4" thickBot="1" x14ac:dyDescent="0.35">
      <c r="A7" s="4">
        <v>4</v>
      </c>
      <c r="B7" s="4" t="s">
        <v>7</v>
      </c>
      <c r="C7" s="24">
        <v>19</v>
      </c>
      <c r="D7" s="3">
        <f t="shared" si="7"/>
        <v>10.350000000000001</v>
      </c>
      <c r="E7" s="39">
        <f t="shared" si="8"/>
        <v>29.35</v>
      </c>
      <c r="F7" s="32">
        <f t="shared" si="9"/>
        <v>8.5500000000000007</v>
      </c>
      <c r="G7" s="32">
        <f t="shared" si="10"/>
        <v>4.6575000000000006</v>
      </c>
      <c r="H7" s="35">
        <f t="shared" si="11"/>
        <v>13.207500000000001</v>
      </c>
      <c r="I7" s="27">
        <v>19.45</v>
      </c>
      <c r="J7" s="3">
        <f t="shared" si="12"/>
        <v>9.9000000000000021</v>
      </c>
      <c r="K7" s="39">
        <f t="shared" si="13"/>
        <v>29.35</v>
      </c>
      <c r="L7" s="18">
        <f t="shared" si="14"/>
        <v>8.7524999999999995</v>
      </c>
      <c r="M7" s="18">
        <f t="shared" si="15"/>
        <v>4.455000000000001</v>
      </c>
      <c r="N7" s="19">
        <f t="shared" si="16"/>
        <v>13.2075</v>
      </c>
      <c r="O7" s="29">
        <v>5.45</v>
      </c>
      <c r="P7" s="11">
        <f t="shared" si="17"/>
        <v>5.4799999999999995</v>
      </c>
      <c r="Q7" s="11">
        <f t="shared" si="18"/>
        <v>10.93</v>
      </c>
      <c r="R7" s="32">
        <f t="shared" si="0"/>
        <v>2.4525000000000001</v>
      </c>
      <c r="S7" s="32">
        <f t="shared" si="1"/>
        <v>2.4659999999999997</v>
      </c>
      <c r="T7" s="19">
        <f t="shared" si="19"/>
        <v>4.9184999999999999</v>
      </c>
      <c r="U7" s="24">
        <v>13.55</v>
      </c>
      <c r="V7" s="11">
        <f t="shared" si="20"/>
        <v>4.879999999999999</v>
      </c>
      <c r="W7" s="11">
        <f t="shared" si="21"/>
        <v>18.43</v>
      </c>
      <c r="X7" s="32">
        <f t="shared" si="2"/>
        <v>6.0975000000000001</v>
      </c>
      <c r="Y7" s="32">
        <f t="shared" si="3"/>
        <v>2.1959999999999997</v>
      </c>
      <c r="Z7" s="19">
        <f t="shared" si="22"/>
        <v>8.2934999999999999</v>
      </c>
      <c r="AA7" s="27">
        <v>14</v>
      </c>
      <c r="AB7" s="11">
        <f t="shared" si="23"/>
        <v>4.43</v>
      </c>
      <c r="AC7" s="11">
        <f t="shared" si="24"/>
        <v>18.43</v>
      </c>
      <c r="AD7" s="18">
        <f t="shared" si="25"/>
        <v>6.3</v>
      </c>
      <c r="AE7" s="18">
        <f t="shared" si="26"/>
        <v>1.9934999999999998</v>
      </c>
      <c r="AF7" s="19">
        <f t="shared" si="27"/>
        <v>8.2934999999999999</v>
      </c>
      <c r="AG7" s="14"/>
      <c r="AH7" s="56" t="s">
        <v>22</v>
      </c>
      <c r="AI7" s="50">
        <f>AI5+7.5</f>
        <v>31.8</v>
      </c>
      <c r="AJ7" s="17">
        <f t="shared" si="29"/>
        <v>13.375</v>
      </c>
      <c r="AK7" s="3">
        <f t="shared" si="28"/>
        <v>18.425000000000001</v>
      </c>
      <c r="AL7" s="16"/>
      <c r="AM7" s="15"/>
      <c r="AN7" s="15" t="s">
        <v>22</v>
      </c>
      <c r="AO7" s="15">
        <f t="shared" si="4"/>
        <v>14.309999999999999</v>
      </c>
      <c r="AP7" s="15">
        <f t="shared" si="5"/>
        <v>6.0187499999999998</v>
      </c>
      <c r="AQ7" s="15">
        <f t="shared" si="6"/>
        <v>8.2912499999999998</v>
      </c>
    </row>
    <row r="8" spans="1:43" ht="63" thickBot="1" x14ac:dyDescent="0.35">
      <c r="A8" s="4">
        <v>5</v>
      </c>
      <c r="B8" s="4" t="s">
        <v>8</v>
      </c>
      <c r="C8" s="24">
        <v>23.5</v>
      </c>
      <c r="D8" s="3">
        <f t="shared" si="7"/>
        <v>5.8500000000000014</v>
      </c>
      <c r="E8" s="39">
        <f t="shared" si="8"/>
        <v>29.35</v>
      </c>
      <c r="F8" s="32">
        <f t="shared" si="9"/>
        <v>10.575000000000001</v>
      </c>
      <c r="G8" s="32">
        <f t="shared" si="10"/>
        <v>2.6325000000000007</v>
      </c>
      <c r="H8" s="35">
        <f t="shared" si="11"/>
        <v>13.207500000000001</v>
      </c>
      <c r="I8" s="27">
        <v>24</v>
      </c>
      <c r="J8" s="3">
        <f t="shared" si="12"/>
        <v>5.3500000000000014</v>
      </c>
      <c r="K8" s="39">
        <f t="shared" si="13"/>
        <v>29.35</v>
      </c>
      <c r="L8" s="18">
        <f t="shared" si="14"/>
        <v>10.8</v>
      </c>
      <c r="M8" s="18">
        <f t="shared" si="15"/>
        <v>2.4075000000000006</v>
      </c>
      <c r="N8" s="19">
        <f t="shared" si="16"/>
        <v>13.207500000000001</v>
      </c>
      <c r="O8" s="29">
        <v>7.25</v>
      </c>
      <c r="P8" s="11">
        <f t="shared" si="17"/>
        <v>3.6799999999999997</v>
      </c>
      <c r="Q8" s="11">
        <f t="shared" si="18"/>
        <v>10.93</v>
      </c>
      <c r="R8" s="32">
        <f t="shared" si="0"/>
        <v>3.2625000000000002</v>
      </c>
      <c r="S8" s="32">
        <f t="shared" si="1"/>
        <v>1.6559999999999999</v>
      </c>
      <c r="T8" s="19">
        <f t="shared" si="19"/>
        <v>4.9184999999999999</v>
      </c>
      <c r="U8" s="24">
        <v>16.25</v>
      </c>
      <c r="V8" s="11">
        <f t="shared" si="20"/>
        <v>2.1799999999999997</v>
      </c>
      <c r="W8" s="11">
        <f t="shared" si="21"/>
        <v>18.43</v>
      </c>
      <c r="X8" s="32">
        <f t="shared" si="2"/>
        <v>7.3125</v>
      </c>
      <c r="Y8" s="32">
        <f t="shared" si="3"/>
        <v>0.98099999999999987</v>
      </c>
      <c r="Z8" s="19">
        <f t="shared" si="22"/>
        <v>8.2934999999999999</v>
      </c>
      <c r="AA8" s="27">
        <v>16.75</v>
      </c>
      <c r="AB8" s="11">
        <f t="shared" si="23"/>
        <v>1.6799999999999997</v>
      </c>
      <c r="AC8" s="11">
        <f t="shared" si="24"/>
        <v>18.43</v>
      </c>
      <c r="AD8" s="18">
        <f t="shared" si="25"/>
        <v>7.5375000000000005</v>
      </c>
      <c r="AE8" s="18">
        <f t="shared" si="26"/>
        <v>0.75599999999999989</v>
      </c>
      <c r="AF8" s="19">
        <f t="shared" si="27"/>
        <v>8.2934999999999999</v>
      </c>
      <c r="AH8" s="59"/>
      <c r="AI8" s="20"/>
      <c r="AJ8" s="21" t="s">
        <v>44</v>
      </c>
      <c r="AK8" s="22" t="s">
        <v>43</v>
      </c>
      <c r="AL8" s="20"/>
      <c r="AM8" s="20"/>
      <c r="AN8" s="20"/>
      <c r="AO8" s="20"/>
      <c r="AP8" s="20"/>
      <c r="AQ8" s="60"/>
    </row>
    <row r="9" spans="1:43" ht="29.4" thickBot="1" x14ac:dyDescent="0.35">
      <c r="A9" s="4">
        <v>6</v>
      </c>
      <c r="B9" s="4" t="s">
        <v>9</v>
      </c>
      <c r="C9" s="24">
        <v>24</v>
      </c>
      <c r="D9" s="3">
        <f t="shared" si="7"/>
        <v>5.3500000000000014</v>
      </c>
      <c r="E9" s="39">
        <f t="shared" si="8"/>
        <v>29.35</v>
      </c>
      <c r="F9" s="32">
        <f t="shared" si="9"/>
        <v>10.8</v>
      </c>
      <c r="G9" s="32">
        <f t="shared" si="10"/>
        <v>2.4075000000000006</v>
      </c>
      <c r="H9" s="35">
        <f t="shared" si="11"/>
        <v>13.207500000000001</v>
      </c>
      <c r="I9" s="27">
        <v>24.5</v>
      </c>
      <c r="J9" s="3">
        <f t="shared" si="12"/>
        <v>4.8500000000000014</v>
      </c>
      <c r="K9" s="39">
        <f t="shared" si="13"/>
        <v>29.35</v>
      </c>
      <c r="L9" s="18">
        <f t="shared" si="14"/>
        <v>11.025</v>
      </c>
      <c r="M9" s="18">
        <f t="shared" si="15"/>
        <v>2.1825000000000006</v>
      </c>
      <c r="N9" s="19">
        <f t="shared" si="16"/>
        <v>13.207500000000001</v>
      </c>
      <c r="O9" s="29">
        <v>7.5</v>
      </c>
      <c r="P9" s="11">
        <f t="shared" si="17"/>
        <v>3.4299999999999997</v>
      </c>
      <c r="Q9" s="11">
        <f t="shared" si="18"/>
        <v>10.93</v>
      </c>
      <c r="R9" s="32">
        <f t="shared" si="0"/>
        <v>3.375</v>
      </c>
      <c r="S9" s="32">
        <f t="shared" si="1"/>
        <v>1.5434999999999999</v>
      </c>
      <c r="T9" s="19">
        <f t="shared" si="19"/>
        <v>4.9184999999999999</v>
      </c>
      <c r="U9" s="24">
        <v>16.5</v>
      </c>
      <c r="V9" s="11">
        <f t="shared" si="20"/>
        <v>1.9299999999999997</v>
      </c>
      <c r="W9" s="11">
        <f t="shared" si="21"/>
        <v>18.43</v>
      </c>
      <c r="X9" s="32">
        <f t="shared" si="2"/>
        <v>7.4249999999999998</v>
      </c>
      <c r="Y9" s="32">
        <f t="shared" si="3"/>
        <v>0.86849999999999994</v>
      </c>
      <c r="Z9" s="19">
        <f t="shared" si="22"/>
        <v>8.2934999999999999</v>
      </c>
      <c r="AA9" s="27">
        <v>17</v>
      </c>
      <c r="AB9" s="11">
        <f t="shared" si="23"/>
        <v>1.4299999999999997</v>
      </c>
      <c r="AC9" s="11">
        <f t="shared" si="24"/>
        <v>18.43</v>
      </c>
      <c r="AD9" s="18">
        <f t="shared" si="25"/>
        <v>7.65</v>
      </c>
      <c r="AE9" s="18">
        <f t="shared" si="26"/>
        <v>0.64349999999999985</v>
      </c>
      <c r="AF9" s="19">
        <f t="shared" si="27"/>
        <v>8.2934999999999999</v>
      </c>
      <c r="AH9" s="61"/>
      <c r="AI9" s="62"/>
      <c r="AJ9" s="62"/>
      <c r="AK9" s="62"/>
      <c r="AL9" s="62"/>
      <c r="AM9" s="62"/>
      <c r="AN9" s="62"/>
      <c r="AO9" s="62"/>
      <c r="AP9" s="62"/>
      <c r="AQ9" s="63"/>
    </row>
    <row r="10" spans="1:43" ht="73.2" thickBot="1" x14ac:dyDescent="0.35">
      <c r="A10" s="4">
        <v>7</v>
      </c>
      <c r="B10" s="4" t="s">
        <v>10</v>
      </c>
      <c r="C10" s="24">
        <v>24.5</v>
      </c>
      <c r="D10" s="3">
        <f t="shared" si="7"/>
        <v>4.8500000000000014</v>
      </c>
      <c r="E10" s="39">
        <f t="shared" si="8"/>
        <v>29.35</v>
      </c>
      <c r="F10" s="32">
        <f t="shared" si="9"/>
        <v>11.025</v>
      </c>
      <c r="G10" s="32">
        <f t="shared" si="10"/>
        <v>2.1825000000000006</v>
      </c>
      <c r="H10" s="35">
        <f t="shared" si="11"/>
        <v>13.207500000000001</v>
      </c>
      <c r="I10" s="27">
        <v>25</v>
      </c>
      <c r="J10" s="3">
        <f t="shared" si="12"/>
        <v>4.3500000000000014</v>
      </c>
      <c r="K10" s="39">
        <f t="shared" si="13"/>
        <v>29.35</v>
      </c>
      <c r="L10" s="18">
        <f t="shared" si="14"/>
        <v>11.25</v>
      </c>
      <c r="M10" s="18">
        <f t="shared" si="15"/>
        <v>1.9575000000000007</v>
      </c>
      <c r="N10" s="19">
        <f t="shared" si="16"/>
        <v>13.207500000000001</v>
      </c>
      <c r="O10" s="29">
        <v>7.75</v>
      </c>
      <c r="P10" s="11">
        <f t="shared" si="17"/>
        <v>3.1799999999999997</v>
      </c>
      <c r="Q10" s="11">
        <f t="shared" si="18"/>
        <v>10.93</v>
      </c>
      <c r="R10" s="32">
        <f t="shared" si="0"/>
        <v>3.4875000000000003</v>
      </c>
      <c r="S10" s="32">
        <f t="shared" si="1"/>
        <v>1.4309999999999998</v>
      </c>
      <c r="T10" s="19">
        <f t="shared" si="19"/>
        <v>4.9184999999999999</v>
      </c>
      <c r="U10" s="24">
        <v>16.75</v>
      </c>
      <c r="V10" s="11">
        <f t="shared" si="20"/>
        <v>1.6799999999999997</v>
      </c>
      <c r="W10" s="11">
        <f t="shared" si="21"/>
        <v>18.43</v>
      </c>
      <c r="X10" s="32">
        <f t="shared" si="2"/>
        <v>7.5375000000000005</v>
      </c>
      <c r="Y10" s="32">
        <f t="shared" si="3"/>
        <v>0.75599999999999989</v>
      </c>
      <c r="Z10" s="19">
        <f t="shared" si="22"/>
        <v>8.2934999999999999</v>
      </c>
      <c r="AA10" s="27">
        <v>17.25</v>
      </c>
      <c r="AB10" s="11">
        <f t="shared" si="23"/>
        <v>1.1799999999999997</v>
      </c>
      <c r="AC10" s="11">
        <f t="shared" si="24"/>
        <v>18.43</v>
      </c>
      <c r="AD10" s="18">
        <f t="shared" si="25"/>
        <v>7.7625000000000002</v>
      </c>
      <c r="AE10" s="18">
        <f t="shared" si="26"/>
        <v>0.53099999999999992</v>
      </c>
      <c r="AF10" s="19">
        <f t="shared" si="27"/>
        <v>8.2934999999999999</v>
      </c>
      <c r="AH10" s="61"/>
      <c r="AI10" s="64" t="s">
        <v>48</v>
      </c>
      <c r="AJ10" s="65"/>
      <c r="AK10" s="62"/>
      <c r="AL10" s="62"/>
      <c r="AM10" s="62"/>
      <c r="AN10" s="62"/>
      <c r="AO10" s="62"/>
      <c r="AP10" s="62"/>
      <c r="AQ10" s="63"/>
    </row>
    <row r="11" spans="1:43" ht="52.8" thickBot="1" x14ac:dyDescent="0.35">
      <c r="A11" s="4">
        <v>8</v>
      </c>
      <c r="B11" s="4" t="s">
        <v>11</v>
      </c>
      <c r="C11" s="24">
        <v>25</v>
      </c>
      <c r="D11" s="3">
        <f t="shared" si="7"/>
        <v>4.3500000000000014</v>
      </c>
      <c r="E11" s="39">
        <f t="shared" si="8"/>
        <v>29.35</v>
      </c>
      <c r="F11" s="32">
        <f t="shared" si="9"/>
        <v>11.25</v>
      </c>
      <c r="G11" s="32">
        <f t="shared" si="10"/>
        <v>1.9575000000000007</v>
      </c>
      <c r="H11" s="35">
        <f t="shared" si="11"/>
        <v>13.207500000000001</v>
      </c>
      <c r="I11" s="27">
        <v>25.5</v>
      </c>
      <c r="J11" s="3">
        <f t="shared" si="12"/>
        <v>3.8500000000000014</v>
      </c>
      <c r="K11" s="39">
        <f t="shared" si="13"/>
        <v>29.35</v>
      </c>
      <c r="L11" s="18">
        <f t="shared" si="14"/>
        <v>11.475</v>
      </c>
      <c r="M11" s="18">
        <f t="shared" si="15"/>
        <v>1.7325000000000006</v>
      </c>
      <c r="N11" s="19">
        <f t="shared" si="16"/>
        <v>13.2075</v>
      </c>
      <c r="O11" s="29">
        <v>8</v>
      </c>
      <c r="P11" s="11">
        <f t="shared" si="17"/>
        <v>2.9299999999999997</v>
      </c>
      <c r="Q11" s="11">
        <f t="shared" si="18"/>
        <v>10.93</v>
      </c>
      <c r="R11" s="32">
        <f t="shared" si="0"/>
        <v>3.6</v>
      </c>
      <c r="S11" s="32">
        <f t="shared" si="1"/>
        <v>1.3185</v>
      </c>
      <c r="T11" s="19">
        <f t="shared" si="19"/>
        <v>4.9184999999999999</v>
      </c>
      <c r="U11" s="24">
        <v>17</v>
      </c>
      <c r="V11" s="11">
        <f t="shared" si="20"/>
        <v>1.4299999999999997</v>
      </c>
      <c r="W11" s="11">
        <f t="shared" si="21"/>
        <v>18.43</v>
      </c>
      <c r="X11" s="32">
        <f t="shared" si="2"/>
        <v>7.65</v>
      </c>
      <c r="Y11" s="32">
        <f t="shared" si="3"/>
        <v>0.64349999999999985</v>
      </c>
      <c r="Z11" s="19">
        <f t="shared" si="22"/>
        <v>8.2934999999999999</v>
      </c>
      <c r="AA11" s="27">
        <v>17.5</v>
      </c>
      <c r="AB11" s="11">
        <f t="shared" si="23"/>
        <v>0.92999999999999972</v>
      </c>
      <c r="AC11" s="11">
        <f t="shared" si="24"/>
        <v>18.43</v>
      </c>
      <c r="AD11" s="18">
        <f t="shared" si="25"/>
        <v>7.875</v>
      </c>
      <c r="AE11" s="18">
        <f t="shared" si="26"/>
        <v>0.41849999999999987</v>
      </c>
      <c r="AF11" s="19">
        <f t="shared" si="27"/>
        <v>8.2934999999999999</v>
      </c>
      <c r="AH11" s="66"/>
      <c r="AI11" s="67" t="s">
        <v>49</v>
      </c>
      <c r="AJ11" s="68"/>
      <c r="AK11" s="69"/>
      <c r="AL11" s="69"/>
      <c r="AM11" s="69"/>
      <c r="AN11" s="69"/>
      <c r="AO11" s="69"/>
      <c r="AP11" s="69"/>
      <c r="AQ11" s="70"/>
    </row>
    <row r="12" spans="1:43" ht="43.8" thickBot="1" x14ac:dyDescent="0.35">
      <c r="A12" s="4">
        <v>9</v>
      </c>
      <c r="B12" s="4" t="s">
        <v>12</v>
      </c>
      <c r="C12" s="24">
        <v>25.5</v>
      </c>
      <c r="D12" s="3">
        <f t="shared" si="7"/>
        <v>3.8500000000000014</v>
      </c>
      <c r="E12" s="39">
        <f t="shared" si="8"/>
        <v>29.35</v>
      </c>
      <c r="F12" s="32">
        <f t="shared" si="9"/>
        <v>11.475</v>
      </c>
      <c r="G12" s="32">
        <f t="shared" si="10"/>
        <v>1.7325000000000006</v>
      </c>
      <c r="H12" s="35">
        <f t="shared" si="11"/>
        <v>13.2075</v>
      </c>
      <c r="I12" s="27">
        <v>26</v>
      </c>
      <c r="J12" s="3">
        <f t="shared" si="12"/>
        <v>3.3500000000000014</v>
      </c>
      <c r="K12" s="39">
        <f t="shared" si="13"/>
        <v>29.35</v>
      </c>
      <c r="L12" s="18">
        <f t="shared" si="14"/>
        <v>11.700000000000001</v>
      </c>
      <c r="M12" s="18">
        <f t="shared" si="15"/>
        <v>1.5075000000000007</v>
      </c>
      <c r="N12" s="19">
        <f t="shared" si="16"/>
        <v>13.207500000000001</v>
      </c>
      <c r="O12" s="29">
        <v>8.25</v>
      </c>
      <c r="P12" s="11">
        <f t="shared" si="17"/>
        <v>2.6799999999999997</v>
      </c>
      <c r="Q12" s="11">
        <f t="shared" si="18"/>
        <v>10.93</v>
      </c>
      <c r="R12" s="32">
        <f t="shared" si="0"/>
        <v>3.7124999999999999</v>
      </c>
      <c r="S12" s="32">
        <f t="shared" si="1"/>
        <v>1.206</v>
      </c>
      <c r="T12" s="19">
        <f t="shared" si="19"/>
        <v>4.9184999999999999</v>
      </c>
      <c r="U12" s="24">
        <v>17.25</v>
      </c>
      <c r="V12" s="11">
        <f t="shared" si="20"/>
        <v>1.1799999999999997</v>
      </c>
      <c r="W12" s="11">
        <f t="shared" si="21"/>
        <v>18.43</v>
      </c>
      <c r="X12" s="32">
        <f t="shared" si="2"/>
        <v>7.7625000000000002</v>
      </c>
      <c r="Y12" s="32">
        <f t="shared" si="3"/>
        <v>0.53099999999999992</v>
      </c>
      <c r="Z12" s="19">
        <f t="shared" si="22"/>
        <v>8.2934999999999999</v>
      </c>
      <c r="AA12" s="27">
        <v>17.75</v>
      </c>
      <c r="AB12" s="11">
        <f t="shared" si="23"/>
        <v>0.67999999999999972</v>
      </c>
      <c r="AC12" s="11">
        <f t="shared" si="24"/>
        <v>18.43</v>
      </c>
      <c r="AD12" s="18">
        <f t="shared" si="25"/>
        <v>7.9874999999999998</v>
      </c>
      <c r="AE12" s="18">
        <f t="shared" si="26"/>
        <v>0.30599999999999988</v>
      </c>
      <c r="AF12" s="19">
        <f t="shared" si="27"/>
        <v>8.2934999999999999</v>
      </c>
    </row>
    <row r="13" spans="1:43" ht="43.8" thickBot="1" x14ac:dyDescent="0.35">
      <c r="A13" s="4">
        <v>10</v>
      </c>
      <c r="B13" s="4" t="s">
        <v>13</v>
      </c>
      <c r="C13" s="24">
        <v>26</v>
      </c>
      <c r="D13" s="3">
        <f t="shared" si="7"/>
        <v>3.3500000000000014</v>
      </c>
      <c r="E13" s="39">
        <f t="shared" si="8"/>
        <v>29.35</v>
      </c>
      <c r="F13" s="32">
        <f t="shared" si="9"/>
        <v>11.700000000000001</v>
      </c>
      <c r="G13" s="32">
        <f t="shared" si="10"/>
        <v>1.5075000000000007</v>
      </c>
      <c r="H13" s="35">
        <f t="shared" si="11"/>
        <v>13.207500000000001</v>
      </c>
      <c r="I13" s="27">
        <v>26.5</v>
      </c>
      <c r="J13" s="3">
        <f t="shared" si="12"/>
        <v>2.8500000000000014</v>
      </c>
      <c r="K13" s="39">
        <f t="shared" si="13"/>
        <v>29.35</v>
      </c>
      <c r="L13" s="18">
        <f t="shared" si="14"/>
        <v>11.925000000000001</v>
      </c>
      <c r="M13" s="18">
        <f t="shared" si="15"/>
        <v>1.2825000000000006</v>
      </c>
      <c r="N13" s="19">
        <f t="shared" si="16"/>
        <v>13.207500000000001</v>
      </c>
      <c r="O13" s="29">
        <v>8.5</v>
      </c>
      <c r="P13" s="11">
        <f t="shared" si="17"/>
        <v>2.4299999999999997</v>
      </c>
      <c r="Q13" s="11">
        <f t="shared" si="18"/>
        <v>10.93</v>
      </c>
      <c r="R13" s="32">
        <f t="shared" si="0"/>
        <v>3.8250000000000002</v>
      </c>
      <c r="S13" s="32">
        <f t="shared" si="1"/>
        <v>1.0934999999999999</v>
      </c>
      <c r="T13" s="19">
        <f t="shared" si="19"/>
        <v>4.9184999999999999</v>
      </c>
      <c r="U13" s="24">
        <v>17.5</v>
      </c>
      <c r="V13" s="11">
        <f t="shared" si="20"/>
        <v>0.92999999999999972</v>
      </c>
      <c r="W13" s="11">
        <f t="shared" si="21"/>
        <v>18.43</v>
      </c>
      <c r="X13" s="32">
        <f t="shared" si="2"/>
        <v>7.875</v>
      </c>
      <c r="Y13" s="32">
        <f t="shared" si="3"/>
        <v>0.41849999999999987</v>
      </c>
      <c r="Z13" s="19">
        <f t="shared" si="22"/>
        <v>8.2934999999999999</v>
      </c>
      <c r="AA13" s="27">
        <v>18</v>
      </c>
      <c r="AB13" s="11">
        <f t="shared" si="23"/>
        <v>0.42999999999999972</v>
      </c>
      <c r="AC13" s="11">
        <f t="shared" si="24"/>
        <v>18.43</v>
      </c>
      <c r="AD13" s="18">
        <f t="shared" si="25"/>
        <v>8.1</v>
      </c>
      <c r="AE13" s="18">
        <f t="shared" si="26"/>
        <v>0.19349999999999987</v>
      </c>
      <c r="AF13" s="19">
        <f t="shared" si="27"/>
        <v>8.2934999999999999</v>
      </c>
    </row>
    <row r="14" spans="1:43" ht="43.8" thickBot="1" x14ac:dyDescent="0.35">
      <c r="A14" s="4">
        <v>11</v>
      </c>
      <c r="B14" s="4" t="s">
        <v>14</v>
      </c>
      <c r="C14" s="24">
        <v>27</v>
      </c>
      <c r="D14" s="3">
        <f t="shared" si="7"/>
        <v>2.3500000000000014</v>
      </c>
      <c r="E14" s="39">
        <f t="shared" si="8"/>
        <v>29.35</v>
      </c>
      <c r="F14" s="32">
        <f t="shared" si="9"/>
        <v>12.15</v>
      </c>
      <c r="G14" s="32">
        <f t="shared" si="10"/>
        <v>1.0575000000000008</v>
      </c>
      <c r="H14" s="35">
        <f t="shared" si="11"/>
        <v>13.207500000000001</v>
      </c>
      <c r="I14" s="27">
        <v>27.5</v>
      </c>
      <c r="J14" s="3">
        <f t="shared" si="12"/>
        <v>1.8500000000000014</v>
      </c>
      <c r="K14" s="39">
        <f t="shared" si="13"/>
        <v>29.35</v>
      </c>
      <c r="L14" s="18">
        <f t="shared" si="14"/>
        <v>12.375</v>
      </c>
      <c r="M14" s="18">
        <f t="shared" si="15"/>
        <v>0.83250000000000068</v>
      </c>
      <c r="N14" s="19">
        <f t="shared" si="16"/>
        <v>13.207500000000001</v>
      </c>
      <c r="O14" s="29">
        <v>9</v>
      </c>
      <c r="P14" s="11">
        <f t="shared" si="17"/>
        <v>1.9299999999999997</v>
      </c>
      <c r="Q14" s="11">
        <f t="shared" si="18"/>
        <v>10.93</v>
      </c>
      <c r="R14" s="32">
        <f t="shared" si="0"/>
        <v>4.05</v>
      </c>
      <c r="S14" s="32">
        <f t="shared" si="1"/>
        <v>0.86849999999999994</v>
      </c>
      <c r="T14" s="19">
        <f t="shared" si="19"/>
        <v>4.9184999999999999</v>
      </c>
      <c r="U14" s="24">
        <v>18</v>
      </c>
      <c r="V14" s="11">
        <f t="shared" si="20"/>
        <v>0.42999999999999972</v>
      </c>
      <c r="W14" s="11">
        <f t="shared" si="21"/>
        <v>18.43</v>
      </c>
      <c r="X14" s="32">
        <f t="shared" si="2"/>
        <v>8.1</v>
      </c>
      <c r="Y14" s="32">
        <f t="shared" si="3"/>
        <v>0.19349999999999987</v>
      </c>
      <c r="Z14" s="19">
        <f t="shared" si="22"/>
        <v>8.2934999999999999</v>
      </c>
      <c r="AA14" s="27">
        <v>18.5</v>
      </c>
      <c r="AB14" s="11">
        <f t="shared" si="23"/>
        <v>-7.0000000000000284E-2</v>
      </c>
      <c r="AC14" s="11">
        <f t="shared" si="24"/>
        <v>18.43</v>
      </c>
      <c r="AD14" s="18">
        <f t="shared" si="25"/>
        <v>8.3250000000000011</v>
      </c>
      <c r="AE14" s="18">
        <f t="shared" si="26"/>
        <v>-3.1500000000000132E-2</v>
      </c>
      <c r="AF14" s="19">
        <f t="shared" si="27"/>
        <v>8.2935000000000016</v>
      </c>
    </row>
    <row r="15" spans="1:43" ht="43.8" thickBot="1" x14ac:dyDescent="0.35">
      <c r="A15" s="4">
        <v>12</v>
      </c>
      <c r="B15" s="4" t="s">
        <v>15</v>
      </c>
      <c r="C15" s="24">
        <v>28</v>
      </c>
      <c r="D15" s="3">
        <f t="shared" si="7"/>
        <v>1.3500000000000014</v>
      </c>
      <c r="E15" s="39">
        <f t="shared" si="8"/>
        <v>29.35</v>
      </c>
      <c r="F15" s="32">
        <f t="shared" si="9"/>
        <v>12.6</v>
      </c>
      <c r="G15" s="32">
        <f t="shared" si="10"/>
        <v>0.60750000000000071</v>
      </c>
      <c r="H15" s="35">
        <f t="shared" si="11"/>
        <v>13.2075</v>
      </c>
      <c r="I15" s="27">
        <v>28.5</v>
      </c>
      <c r="J15" s="3">
        <f t="shared" si="12"/>
        <v>0.85000000000000142</v>
      </c>
      <c r="K15" s="39">
        <f t="shared" si="13"/>
        <v>29.35</v>
      </c>
      <c r="L15" s="18">
        <f t="shared" si="14"/>
        <v>12.825000000000001</v>
      </c>
      <c r="M15" s="18">
        <f t="shared" si="15"/>
        <v>0.38250000000000067</v>
      </c>
      <c r="N15" s="19">
        <f t="shared" si="16"/>
        <v>13.207500000000001</v>
      </c>
      <c r="O15" s="29">
        <v>9.5</v>
      </c>
      <c r="P15" s="11">
        <f t="shared" si="17"/>
        <v>1.4299999999999997</v>
      </c>
      <c r="Q15" s="11">
        <f t="shared" si="18"/>
        <v>10.93</v>
      </c>
      <c r="R15" s="32">
        <f t="shared" si="0"/>
        <v>4.2750000000000004</v>
      </c>
      <c r="S15" s="32">
        <f t="shared" si="1"/>
        <v>0.64349999999999985</v>
      </c>
      <c r="T15" s="19">
        <f t="shared" si="19"/>
        <v>4.9184999999999999</v>
      </c>
      <c r="U15" s="24">
        <v>18.5</v>
      </c>
      <c r="V15" s="11">
        <f t="shared" si="20"/>
        <v>-7.0000000000000284E-2</v>
      </c>
      <c r="W15" s="11">
        <f t="shared" si="21"/>
        <v>18.43</v>
      </c>
      <c r="X15" s="32">
        <f t="shared" si="2"/>
        <v>8.3250000000000011</v>
      </c>
      <c r="Y15" s="32">
        <f t="shared" si="3"/>
        <v>-3.1500000000000132E-2</v>
      </c>
      <c r="Z15" s="19">
        <f t="shared" si="22"/>
        <v>8.2935000000000016</v>
      </c>
      <c r="AA15" s="27">
        <v>19</v>
      </c>
      <c r="AB15" s="11">
        <f t="shared" si="23"/>
        <v>-0.57000000000000028</v>
      </c>
      <c r="AC15" s="11">
        <f t="shared" si="24"/>
        <v>18.43</v>
      </c>
      <c r="AD15" s="18">
        <f t="shared" si="25"/>
        <v>8.5500000000000007</v>
      </c>
      <c r="AE15" s="18">
        <f t="shared" si="26"/>
        <v>-0.25650000000000012</v>
      </c>
      <c r="AF15" s="19">
        <f t="shared" si="27"/>
        <v>8.2934999999999999</v>
      </c>
    </row>
    <row r="16" spans="1:43" ht="58.2" thickBot="1" x14ac:dyDescent="0.35">
      <c r="A16" s="4">
        <v>13</v>
      </c>
      <c r="B16" s="4" t="s">
        <v>16</v>
      </c>
      <c r="C16" s="25">
        <v>29.35</v>
      </c>
      <c r="D16" s="6">
        <f t="shared" si="7"/>
        <v>0</v>
      </c>
      <c r="E16" s="40">
        <f t="shared" si="8"/>
        <v>29.35</v>
      </c>
      <c r="F16" s="32">
        <f>C16*45%</f>
        <v>13.207500000000001</v>
      </c>
      <c r="G16" s="32">
        <f>D16*45%</f>
        <v>0</v>
      </c>
      <c r="H16" s="36">
        <f t="shared" si="11"/>
        <v>13.207500000000001</v>
      </c>
      <c r="I16" s="28">
        <v>29.85</v>
      </c>
      <c r="J16" s="6">
        <f t="shared" si="12"/>
        <v>-0.5</v>
      </c>
      <c r="K16" s="40">
        <f t="shared" si="13"/>
        <v>29.35</v>
      </c>
      <c r="L16" s="18">
        <f t="shared" si="14"/>
        <v>13.432500000000001</v>
      </c>
      <c r="M16" s="18">
        <f t="shared" si="15"/>
        <v>-0.22500000000000001</v>
      </c>
      <c r="N16" s="45">
        <f t="shared" si="16"/>
        <v>13.207500000000001</v>
      </c>
      <c r="O16" s="30">
        <v>10.18</v>
      </c>
      <c r="P16" s="12">
        <f t="shared" si="17"/>
        <v>0.75</v>
      </c>
      <c r="Q16" s="12">
        <f t="shared" si="18"/>
        <v>10.93</v>
      </c>
      <c r="R16" s="32">
        <f>O16*45%</f>
        <v>4.5810000000000004</v>
      </c>
      <c r="S16" s="32">
        <f>P16*45%</f>
        <v>0.33750000000000002</v>
      </c>
      <c r="T16" s="53">
        <f t="shared" si="19"/>
        <v>4.9185000000000008</v>
      </c>
      <c r="U16" s="25">
        <v>19.18</v>
      </c>
      <c r="V16" s="12">
        <f t="shared" si="20"/>
        <v>-0.75</v>
      </c>
      <c r="W16" s="12">
        <f t="shared" si="21"/>
        <v>18.43</v>
      </c>
      <c r="X16" s="32">
        <f>U16*45%</f>
        <v>8.6310000000000002</v>
      </c>
      <c r="Y16" s="32">
        <f>V16*45%</f>
        <v>-0.33750000000000002</v>
      </c>
      <c r="Z16" s="53">
        <f t="shared" si="22"/>
        <v>8.2934999999999999</v>
      </c>
      <c r="AA16" s="28">
        <v>19.68</v>
      </c>
      <c r="AB16" s="12">
        <f t="shared" si="23"/>
        <v>-1.25</v>
      </c>
      <c r="AC16" s="12">
        <f t="shared" si="24"/>
        <v>18.43</v>
      </c>
      <c r="AD16" s="18">
        <f t="shared" si="25"/>
        <v>8.8559999999999999</v>
      </c>
      <c r="AE16" s="18">
        <f t="shared" si="26"/>
        <v>-0.5625</v>
      </c>
      <c r="AF16" s="53">
        <f t="shared" si="27"/>
        <v>8.2934999999999999</v>
      </c>
    </row>
    <row r="18" spans="3:34" ht="57.6" x14ac:dyDescent="0.3">
      <c r="C18" s="23" t="s">
        <v>39</v>
      </c>
      <c r="D18" s="2" t="s">
        <v>40</v>
      </c>
      <c r="E18" s="2" t="s">
        <v>41</v>
      </c>
      <c r="F18" s="2" t="s">
        <v>36</v>
      </c>
      <c r="G18" s="2" t="s">
        <v>37</v>
      </c>
      <c r="H18" s="5" t="s">
        <v>38</v>
      </c>
      <c r="I18" s="26" t="s">
        <v>39</v>
      </c>
      <c r="J18" s="2" t="s">
        <v>40</v>
      </c>
      <c r="K18" s="38" t="s">
        <v>41</v>
      </c>
      <c r="L18" s="2" t="s">
        <v>36</v>
      </c>
      <c r="M18" s="2" t="s">
        <v>37</v>
      </c>
      <c r="N18" s="5" t="s">
        <v>38</v>
      </c>
      <c r="O18" s="23" t="s">
        <v>39</v>
      </c>
      <c r="P18" s="2" t="s">
        <v>40</v>
      </c>
      <c r="Q18" s="2" t="s">
        <v>41</v>
      </c>
      <c r="R18" s="2" t="s">
        <v>36</v>
      </c>
      <c r="S18" s="2" t="s">
        <v>37</v>
      </c>
      <c r="T18" s="5" t="s">
        <v>38</v>
      </c>
      <c r="U18" s="23" t="s">
        <v>39</v>
      </c>
      <c r="V18" s="2" t="s">
        <v>40</v>
      </c>
      <c r="W18" s="2" t="s">
        <v>41</v>
      </c>
      <c r="X18" s="2" t="s">
        <v>36</v>
      </c>
      <c r="Y18" s="2" t="s">
        <v>37</v>
      </c>
      <c r="Z18" s="5" t="s">
        <v>38</v>
      </c>
      <c r="AA18" s="26" t="s">
        <v>39</v>
      </c>
      <c r="AB18" s="2" t="s">
        <v>40</v>
      </c>
      <c r="AC18" s="2" t="s">
        <v>41</v>
      </c>
      <c r="AD18" s="2" t="s">
        <v>36</v>
      </c>
      <c r="AE18" s="2" t="s">
        <v>37</v>
      </c>
      <c r="AF18" s="5" t="s">
        <v>38</v>
      </c>
    </row>
    <row r="20" spans="3:34" x14ac:dyDescent="0.3">
      <c r="E20" s="1" t="s">
        <v>47</v>
      </c>
      <c r="H20" s="1" t="s">
        <v>47</v>
      </c>
      <c r="K20" s="48" t="s">
        <v>47</v>
      </c>
      <c r="L20" s="49"/>
      <c r="M20" s="49"/>
      <c r="N20" s="49" t="s">
        <v>47</v>
      </c>
      <c r="Q20" s="52"/>
      <c r="S20" s="54"/>
      <c r="T20" s="55"/>
      <c r="U20" s="54"/>
      <c r="V20" s="52"/>
      <c r="W20" s="55"/>
      <c r="X20" s="54"/>
      <c r="Y20" s="54"/>
      <c r="Z20" s="54"/>
      <c r="AA20" s="54"/>
      <c r="AB20" s="52"/>
      <c r="AC20" s="55"/>
      <c r="AD20" s="54"/>
      <c r="AE20" s="54"/>
      <c r="AF20" s="54"/>
      <c r="AG20" s="54"/>
      <c r="AH20" s="54"/>
    </row>
  </sheetData>
  <mergeCells count="11">
    <mergeCell ref="A2:B2"/>
    <mergeCell ref="C2:D2"/>
    <mergeCell ref="AD2:AE2"/>
    <mergeCell ref="O2:P2"/>
    <mergeCell ref="U2:V2"/>
    <mergeCell ref="AA2:AB2"/>
    <mergeCell ref="F2:G2"/>
    <mergeCell ref="L2:M2"/>
    <mergeCell ref="R2:S2"/>
    <mergeCell ref="X2:Y2"/>
    <mergeCell ref="I2:J2"/>
  </mergeCells>
  <printOptions horizontalCentered="1"/>
  <pageMargins left="7.874015748031496E-2" right="7.874015748031496E-2" top="7.874015748031496E-2" bottom="7.874015748031496E-2" header="7.874015748031496E-2" footer="7.874015748031496E-2"/>
  <pageSetup paperSize="8" scale="55" orientation="landscape" r:id="rId1"/>
  <headerFooter>
    <oddHeader>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0"/>
  <sheetViews>
    <sheetView zoomScaleNormal="100" workbookViewId="0">
      <pane ySplit="2" topLeftCell="A15" activePane="bottomLeft" state="frozen"/>
      <selection pane="bottomLeft" activeCell="G25" sqref="G25"/>
    </sheetView>
  </sheetViews>
  <sheetFormatPr defaultRowHeight="14.4" x14ac:dyDescent="0.3"/>
  <cols>
    <col min="1" max="2" width="10.6640625" customWidth="1"/>
    <col min="3" max="4" width="10.6640625" style="1" customWidth="1"/>
    <col min="5" max="5" width="13" style="1" customWidth="1"/>
    <col min="6" max="7" width="10.6640625" style="1" customWidth="1"/>
    <col min="8" max="8" width="14.6640625" style="1" customWidth="1"/>
    <col min="9" max="10" width="10.6640625" customWidth="1"/>
    <col min="11" max="11" width="10.6640625" style="42" customWidth="1"/>
    <col min="12" max="12" width="10.6640625" customWidth="1"/>
    <col min="13" max="13" width="12.88671875" customWidth="1"/>
    <col min="14" max="14" width="12.109375" customWidth="1"/>
    <col min="15" max="32" width="10.6640625" customWidth="1"/>
    <col min="33" max="33" width="9.33203125" bestFit="1" customWidth="1"/>
    <col min="34" max="34" width="29.88671875" bestFit="1" customWidth="1"/>
    <col min="35" max="35" width="11.6640625" customWidth="1"/>
    <col min="36" max="37" width="11.5546875" customWidth="1"/>
    <col min="39" max="39" width="8.33203125" bestFit="1" customWidth="1"/>
    <col min="40" max="40" width="29.88671875" bestFit="1" customWidth="1"/>
    <col min="43" max="43" width="10.88671875" bestFit="1" customWidth="1"/>
  </cols>
  <sheetData>
    <row r="1" spans="1:43" ht="15" thickBot="1" x14ac:dyDescent="0.35">
      <c r="A1" s="72" t="s">
        <v>50</v>
      </c>
    </row>
    <row r="2" spans="1:43" ht="99" customHeight="1" x14ac:dyDescent="0.3">
      <c r="A2" s="86" t="s">
        <v>32</v>
      </c>
      <c r="B2" s="86"/>
      <c r="C2" s="101" t="s">
        <v>1</v>
      </c>
      <c r="D2" s="102"/>
      <c r="E2" s="37" t="s">
        <v>33</v>
      </c>
      <c r="F2" s="103" t="s">
        <v>46</v>
      </c>
      <c r="G2" s="104"/>
      <c r="H2" s="33" t="s">
        <v>34</v>
      </c>
      <c r="I2" s="99" t="s">
        <v>24</v>
      </c>
      <c r="J2" s="100"/>
      <c r="K2" s="41" t="s">
        <v>33</v>
      </c>
      <c r="L2" s="97" t="s">
        <v>27</v>
      </c>
      <c r="M2" s="97"/>
      <c r="N2" s="43" t="s">
        <v>34</v>
      </c>
      <c r="O2" s="90" t="s">
        <v>2</v>
      </c>
      <c r="P2" s="91"/>
      <c r="Q2" s="7" t="s">
        <v>35</v>
      </c>
      <c r="R2" s="91" t="s">
        <v>28</v>
      </c>
      <c r="S2" s="91"/>
      <c r="T2" s="8" t="s">
        <v>34</v>
      </c>
      <c r="U2" s="92" t="s">
        <v>3</v>
      </c>
      <c r="V2" s="93"/>
      <c r="W2" s="9" t="s">
        <v>35</v>
      </c>
      <c r="X2" s="98" t="s">
        <v>29</v>
      </c>
      <c r="Y2" s="98"/>
      <c r="Z2" s="46" t="s">
        <v>34</v>
      </c>
      <c r="AA2" s="94" t="s">
        <v>25</v>
      </c>
      <c r="AB2" s="95"/>
      <c r="AC2" s="10" t="s">
        <v>35</v>
      </c>
      <c r="AD2" s="89" t="s">
        <v>30</v>
      </c>
      <c r="AE2" s="89"/>
      <c r="AF2" s="47" t="s">
        <v>34</v>
      </c>
      <c r="AG2" s="13"/>
      <c r="AH2" s="56" t="s">
        <v>17</v>
      </c>
      <c r="AI2" s="56" t="s">
        <v>45</v>
      </c>
      <c r="AJ2" s="57" t="s">
        <v>42</v>
      </c>
      <c r="AK2" s="56" t="s">
        <v>23</v>
      </c>
      <c r="AL2" s="58"/>
      <c r="AM2" s="58"/>
      <c r="AN2" s="56" t="s">
        <v>26</v>
      </c>
      <c r="AO2" s="56" t="s">
        <v>45</v>
      </c>
      <c r="AP2" s="57" t="s">
        <v>42</v>
      </c>
      <c r="AQ2" s="56" t="s">
        <v>23</v>
      </c>
    </row>
    <row r="3" spans="1:43" ht="57.6" x14ac:dyDescent="0.3">
      <c r="A3" s="71" t="s">
        <v>31</v>
      </c>
      <c r="B3" s="71" t="s">
        <v>0</v>
      </c>
      <c r="C3" s="23" t="s">
        <v>39</v>
      </c>
      <c r="D3" s="2" t="s">
        <v>40</v>
      </c>
      <c r="E3" s="38" t="s">
        <v>41</v>
      </c>
      <c r="F3" s="31" t="s">
        <v>36</v>
      </c>
      <c r="G3" s="31" t="s">
        <v>37</v>
      </c>
      <c r="H3" s="34" t="s">
        <v>38</v>
      </c>
      <c r="I3" s="26" t="s">
        <v>39</v>
      </c>
      <c r="J3" s="2" t="s">
        <v>40</v>
      </c>
      <c r="K3" s="38" t="s">
        <v>41</v>
      </c>
      <c r="L3" s="31" t="s">
        <v>36</v>
      </c>
      <c r="M3" s="31" t="s">
        <v>37</v>
      </c>
      <c r="N3" s="44" t="s">
        <v>38</v>
      </c>
      <c r="O3" s="23" t="s">
        <v>39</v>
      </c>
      <c r="P3" s="2" t="s">
        <v>40</v>
      </c>
      <c r="Q3" s="2" t="s">
        <v>41</v>
      </c>
      <c r="R3" s="2" t="s">
        <v>36</v>
      </c>
      <c r="S3" s="2" t="s">
        <v>37</v>
      </c>
      <c r="T3" s="5" t="s">
        <v>38</v>
      </c>
      <c r="U3" s="23" t="s">
        <v>39</v>
      </c>
      <c r="V3" s="2" t="s">
        <v>40</v>
      </c>
      <c r="W3" s="2" t="s">
        <v>41</v>
      </c>
      <c r="X3" s="31" t="s">
        <v>36</v>
      </c>
      <c r="Y3" s="31" t="s">
        <v>37</v>
      </c>
      <c r="Z3" s="44" t="s">
        <v>38</v>
      </c>
      <c r="AA3" s="26" t="s">
        <v>39</v>
      </c>
      <c r="AB3" s="2" t="s">
        <v>40</v>
      </c>
      <c r="AC3" s="2" t="s">
        <v>41</v>
      </c>
      <c r="AD3" s="31" t="s">
        <v>36</v>
      </c>
      <c r="AE3" s="31" t="s">
        <v>37</v>
      </c>
      <c r="AF3" s="44" t="s">
        <v>38</v>
      </c>
      <c r="AG3" s="14"/>
      <c r="AH3" s="56" t="s">
        <v>18</v>
      </c>
      <c r="AI3" s="15">
        <v>56.1</v>
      </c>
      <c r="AJ3" s="15">
        <v>26.75</v>
      </c>
      <c r="AK3" s="15">
        <v>29.35</v>
      </c>
      <c r="AL3" s="16"/>
      <c r="AM3" s="15"/>
      <c r="AN3" s="15" t="s">
        <v>18</v>
      </c>
      <c r="AO3" s="15">
        <f>AP3+AQ3</f>
        <v>25.244999999999997</v>
      </c>
      <c r="AP3" s="15">
        <f>AJ3*45/100</f>
        <v>12.0375</v>
      </c>
      <c r="AQ3" s="15">
        <f>AK3*45/100</f>
        <v>13.2075</v>
      </c>
    </row>
    <row r="4" spans="1:43" ht="29.4" thickBot="1" x14ac:dyDescent="0.35">
      <c r="A4" s="71">
        <v>1</v>
      </c>
      <c r="B4" s="71" t="s">
        <v>4</v>
      </c>
      <c r="C4" s="24">
        <v>5.2</v>
      </c>
      <c r="D4" s="3">
        <f>29.35-C4</f>
        <v>24.150000000000002</v>
      </c>
      <c r="E4" s="39">
        <f>C4+D4</f>
        <v>29.35</v>
      </c>
      <c r="F4" s="32">
        <f t="shared" ref="F4:F16" si="0">C4*45%</f>
        <v>2.3400000000000003</v>
      </c>
      <c r="G4" s="32">
        <f t="shared" ref="G4:G16" si="1">D4*45%</f>
        <v>10.867500000000001</v>
      </c>
      <c r="H4" s="35">
        <f>F4+G4</f>
        <v>13.207500000000001</v>
      </c>
      <c r="I4" s="27">
        <v>5.4</v>
      </c>
      <c r="J4" s="3">
        <f>29.35-I4</f>
        <v>23.950000000000003</v>
      </c>
      <c r="K4" s="39">
        <f>I4+J4</f>
        <v>29.35</v>
      </c>
      <c r="L4" s="18">
        <f>I4*45%</f>
        <v>2.4300000000000002</v>
      </c>
      <c r="M4" s="18">
        <f>J4*45%</f>
        <v>10.777500000000002</v>
      </c>
      <c r="N4" s="19">
        <f>M4+L4</f>
        <v>13.207500000000001</v>
      </c>
      <c r="O4" s="29">
        <v>0.8</v>
      </c>
      <c r="P4" s="11">
        <f>10.93-O4</f>
        <v>10.129999999999999</v>
      </c>
      <c r="Q4" s="11">
        <f>O4+P4</f>
        <v>10.93</v>
      </c>
      <c r="R4" s="32">
        <f t="shared" ref="R4:S15" si="2">O4*45%</f>
        <v>0.36000000000000004</v>
      </c>
      <c r="S4" s="32">
        <f t="shared" si="2"/>
        <v>4.5584999999999996</v>
      </c>
      <c r="T4" s="19">
        <f>R4+S4</f>
        <v>4.9184999999999999</v>
      </c>
      <c r="U4" s="24">
        <v>4.4000000000000004</v>
      </c>
      <c r="V4" s="11">
        <f>18.43-U4</f>
        <v>14.03</v>
      </c>
      <c r="W4" s="11">
        <f>U4+V4</f>
        <v>18.43</v>
      </c>
      <c r="X4" s="32">
        <f t="shared" ref="X4:Y15" si="3">U4*45%</f>
        <v>1.9800000000000002</v>
      </c>
      <c r="Y4" s="32">
        <f t="shared" si="3"/>
        <v>6.3134999999999994</v>
      </c>
      <c r="Z4" s="19">
        <f>X4+Y4</f>
        <v>8.2934999999999999</v>
      </c>
      <c r="AA4" s="27">
        <v>4.5999999999999996</v>
      </c>
      <c r="AB4" s="11">
        <f>18.43-AA4</f>
        <v>13.83</v>
      </c>
      <c r="AC4" s="11">
        <f>AA4+AB4</f>
        <v>18.43</v>
      </c>
      <c r="AD4" s="18">
        <f>AA4*45%</f>
        <v>2.0699999999999998</v>
      </c>
      <c r="AE4" s="18">
        <f>AB4*45%</f>
        <v>6.2235000000000005</v>
      </c>
      <c r="AF4" s="19">
        <f>AD4+AE4</f>
        <v>8.2934999999999999</v>
      </c>
      <c r="AG4" s="14"/>
      <c r="AH4" s="56" t="s">
        <v>19</v>
      </c>
      <c r="AI4" s="15">
        <v>56.1</v>
      </c>
      <c r="AJ4" s="15">
        <v>26.75</v>
      </c>
      <c r="AK4" s="15">
        <v>29.35</v>
      </c>
      <c r="AL4" s="16"/>
      <c r="AM4" s="15"/>
      <c r="AN4" s="15" t="s">
        <v>19</v>
      </c>
      <c r="AO4" s="15">
        <f t="shared" ref="AO4:AO7" si="4">AP4+AQ4</f>
        <v>25.244999999999997</v>
      </c>
      <c r="AP4" s="15">
        <f t="shared" ref="AP4:AQ7" si="5">AJ4*45/100</f>
        <v>12.0375</v>
      </c>
      <c r="AQ4" s="15">
        <f t="shared" si="5"/>
        <v>13.2075</v>
      </c>
    </row>
    <row r="5" spans="1:43" ht="29.4" thickBot="1" x14ac:dyDescent="0.35">
      <c r="A5" s="71">
        <v>2</v>
      </c>
      <c r="B5" s="71" t="s">
        <v>5</v>
      </c>
      <c r="C5" s="24">
        <v>10.1</v>
      </c>
      <c r="D5" s="3">
        <f t="shared" ref="D5:D16" si="6">29.35-C5</f>
        <v>19.25</v>
      </c>
      <c r="E5" s="39">
        <f t="shared" ref="E5:E16" si="7">C5+D5</f>
        <v>29.35</v>
      </c>
      <c r="F5" s="32">
        <f t="shared" si="0"/>
        <v>4.5449999999999999</v>
      </c>
      <c r="G5" s="32">
        <f t="shared" si="1"/>
        <v>8.6624999999999996</v>
      </c>
      <c r="H5" s="35">
        <f t="shared" ref="H5:H16" si="8">F5+G5</f>
        <v>13.2075</v>
      </c>
      <c r="I5" s="27">
        <v>10.4</v>
      </c>
      <c r="J5" s="3">
        <f t="shared" ref="J5:J16" si="9">29.35-I5</f>
        <v>18.950000000000003</v>
      </c>
      <c r="K5" s="39">
        <f t="shared" ref="K5:K16" si="10">I5+J5</f>
        <v>29.35</v>
      </c>
      <c r="L5" s="18">
        <f t="shared" ref="L5:M16" si="11">I5*45%</f>
        <v>4.6800000000000006</v>
      </c>
      <c r="M5" s="18">
        <f t="shared" si="11"/>
        <v>8.5275000000000016</v>
      </c>
      <c r="N5" s="19">
        <f t="shared" ref="N5:N16" si="12">M5+L5</f>
        <v>13.207500000000003</v>
      </c>
      <c r="O5" s="29">
        <v>2.35</v>
      </c>
      <c r="P5" s="11">
        <f t="shared" ref="P5:P16" si="13">10.93-O5</f>
        <v>8.58</v>
      </c>
      <c r="Q5" s="11">
        <f t="shared" ref="Q5:Q16" si="14">O5+P5</f>
        <v>10.93</v>
      </c>
      <c r="R5" s="32">
        <f t="shared" si="2"/>
        <v>1.0575000000000001</v>
      </c>
      <c r="S5" s="32">
        <f t="shared" si="2"/>
        <v>3.8610000000000002</v>
      </c>
      <c r="T5" s="19">
        <f t="shared" ref="T5:T16" si="15">R5+S5</f>
        <v>4.9184999999999999</v>
      </c>
      <c r="U5" s="24">
        <v>7.75</v>
      </c>
      <c r="V5" s="11">
        <f t="shared" ref="V5:V16" si="16">18.43-U5</f>
        <v>10.68</v>
      </c>
      <c r="W5" s="11">
        <f t="shared" ref="W5:W16" si="17">U5+V5</f>
        <v>18.43</v>
      </c>
      <c r="X5" s="32">
        <f t="shared" si="3"/>
        <v>3.4875000000000003</v>
      </c>
      <c r="Y5" s="32">
        <f t="shared" si="3"/>
        <v>4.806</v>
      </c>
      <c r="Z5" s="19">
        <f t="shared" ref="Z5:Z16" si="18">X5+Y5</f>
        <v>8.2934999999999999</v>
      </c>
      <c r="AA5" s="27">
        <v>8.0500000000000007</v>
      </c>
      <c r="AB5" s="11">
        <f t="shared" ref="AB5:AB16" si="19">18.43-AA5</f>
        <v>10.379999999999999</v>
      </c>
      <c r="AC5" s="11">
        <f t="shared" ref="AC5:AC16" si="20">AA5+AB5</f>
        <v>18.43</v>
      </c>
      <c r="AD5" s="18">
        <f t="shared" ref="AD5:AE16" si="21">AA5*45%</f>
        <v>3.6225000000000005</v>
      </c>
      <c r="AE5" s="18">
        <f t="shared" si="21"/>
        <v>4.6709999999999994</v>
      </c>
      <c r="AF5" s="19">
        <f t="shared" ref="AF5:AF16" si="22">AD5+AE5</f>
        <v>8.2934999999999999</v>
      </c>
      <c r="AG5" s="14"/>
      <c r="AH5" s="56" t="s">
        <v>20</v>
      </c>
      <c r="AI5" s="51">
        <f>(AI4-7.5)/2</f>
        <v>24.3</v>
      </c>
      <c r="AJ5" s="15">
        <f>26.75/2</f>
        <v>13.375</v>
      </c>
      <c r="AK5" s="3">
        <f t="shared" ref="AK5:AK7" si="23">AI5-AJ5</f>
        <v>10.925000000000001</v>
      </c>
      <c r="AL5" s="16"/>
      <c r="AM5" s="15"/>
      <c r="AN5" s="15" t="s">
        <v>20</v>
      </c>
      <c r="AO5" s="15">
        <f t="shared" si="4"/>
        <v>10.935</v>
      </c>
      <c r="AP5" s="15">
        <f t="shared" si="5"/>
        <v>6.0187499999999998</v>
      </c>
      <c r="AQ5" s="15">
        <f t="shared" si="5"/>
        <v>4.9162500000000007</v>
      </c>
    </row>
    <row r="6" spans="1:43" ht="29.4" thickBot="1" x14ac:dyDescent="0.35">
      <c r="A6" s="71">
        <v>3</v>
      </c>
      <c r="B6" s="71" t="s">
        <v>6</v>
      </c>
      <c r="C6" s="24">
        <v>15</v>
      </c>
      <c r="D6" s="3">
        <f t="shared" si="6"/>
        <v>14.350000000000001</v>
      </c>
      <c r="E6" s="39">
        <f t="shared" si="7"/>
        <v>29.35</v>
      </c>
      <c r="F6" s="32">
        <f t="shared" si="0"/>
        <v>6.75</v>
      </c>
      <c r="G6" s="32">
        <f t="shared" si="1"/>
        <v>6.4575000000000005</v>
      </c>
      <c r="H6" s="35">
        <f t="shared" si="8"/>
        <v>13.2075</v>
      </c>
      <c r="I6" s="27">
        <v>15.4</v>
      </c>
      <c r="J6" s="3">
        <f t="shared" si="9"/>
        <v>13.950000000000001</v>
      </c>
      <c r="K6" s="39">
        <f t="shared" si="10"/>
        <v>29.35</v>
      </c>
      <c r="L6" s="18">
        <f t="shared" si="11"/>
        <v>6.9300000000000006</v>
      </c>
      <c r="M6" s="18">
        <f t="shared" si="11"/>
        <v>6.2775000000000007</v>
      </c>
      <c r="N6" s="19">
        <f t="shared" si="12"/>
        <v>13.207500000000001</v>
      </c>
      <c r="O6" s="29">
        <v>3.9</v>
      </c>
      <c r="P6" s="11">
        <f t="shared" si="13"/>
        <v>7.0299999999999994</v>
      </c>
      <c r="Q6" s="11">
        <f t="shared" si="14"/>
        <v>10.93</v>
      </c>
      <c r="R6" s="32">
        <f t="shared" si="2"/>
        <v>1.7549999999999999</v>
      </c>
      <c r="S6" s="32">
        <f t="shared" si="2"/>
        <v>3.1635</v>
      </c>
      <c r="T6" s="19">
        <f t="shared" si="15"/>
        <v>4.9184999999999999</v>
      </c>
      <c r="U6" s="24">
        <v>11.1</v>
      </c>
      <c r="V6" s="11">
        <f t="shared" si="16"/>
        <v>7.33</v>
      </c>
      <c r="W6" s="11">
        <f t="shared" si="17"/>
        <v>18.43</v>
      </c>
      <c r="X6" s="32">
        <f t="shared" si="3"/>
        <v>4.9950000000000001</v>
      </c>
      <c r="Y6" s="32">
        <f t="shared" si="3"/>
        <v>3.2985000000000002</v>
      </c>
      <c r="Z6" s="19">
        <f t="shared" si="18"/>
        <v>8.2934999999999999</v>
      </c>
      <c r="AA6" s="27">
        <v>11.5</v>
      </c>
      <c r="AB6" s="11">
        <f t="shared" si="19"/>
        <v>6.93</v>
      </c>
      <c r="AC6" s="11">
        <f t="shared" si="20"/>
        <v>18.43</v>
      </c>
      <c r="AD6" s="18">
        <f t="shared" si="21"/>
        <v>5.1749999999999998</v>
      </c>
      <c r="AE6" s="18">
        <f t="shared" si="21"/>
        <v>3.1185</v>
      </c>
      <c r="AF6" s="19">
        <f t="shared" si="22"/>
        <v>8.2934999999999999</v>
      </c>
      <c r="AG6" s="14"/>
      <c r="AH6" s="56" t="s">
        <v>21</v>
      </c>
      <c r="AI6" s="50">
        <f>AI5+7.5</f>
        <v>31.8</v>
      </c>
      <c r="AJ6" s="15">
        <f t="shared" ref="AJ6:AJ7" si="24">26.75/2</f>
        <v>13.375</v>
      </c>
      <c r="AK6" s="3">
        <f>AI6-AJ6</f>
        <v>18.425000000000001</v>
      </c>
      <c r="AL6" s="16"/>
      <c r="AM6" s="15"/>
      <c r="AN6" s="15" t="s">
        <v>21</v>
      </c>
      <c r="AO6" s="15">
        <f t="shared" si="4"/>
        <v>14.309999999999999</v>
      </c>
      <c r="AP6" s="15">
        <f t="shared" si="5"/>
        <v>6.0187499999999998</v>
      </c>
      <c r="AQ6" s="15">
        <f t="shared" si="5"/>
        <v>8.2912499999999998</v>
      </c>
    </row>
    <row r="7" spans="1:43" ht="29.4" thickBot="1" x14ac:dyDescent="0.35">
      <c r="A7" s="71">
        <v>4</v>
      </c>
      <c r="B7" s="71" t="s">
        <v>7</v>
      </c>
      <c r="C7" s="24">
        <v>19</v>
      </c>
      <c r="D7" s="3">
        <f t="shared" si="6"/>
        <v>10.350000000000001</v>
      </c>
      <c r="E7" s="39">
        <f t="shared" si="7"/>
        <v>29.35</v>
      </c>
      <c r="F7" s="32">
        <f t="shared" si="0"/>
        <v>8.5500000000000007</v>
      </c>
      <c r="G7" s="32">
        <f t="shared" si="1"/>
        <v>4.6575000000000006</v>
      </c>
      <c r="H7" s="35">
        <f t="shared" si="8"/>
        <v>13.207500000000001</v>
      </c>
      <c r="I7" s="27">
        <v>19.45</v>
      </c>
      <c r="J7" s="3">
        <f t="shared" si="9"/>
        <v>9.9000000000000021</v>
      </c>
      <c r="K7" s="39">
        <f t="shared" si="10"/>
        <v>29.35</v>
      </c>
      <c r="L7" s="18">
        <f t="shared" si="11"/>
        <v>8.7524999999999995</v>
      </c>
      <c r="M7" s="18">
        <f t="shared" si="11"/>
        <v>4.455000000000001</v>
      </c>
      <c r="N7" s="19">
        <f t="shared" si="12"/>
        <v>13.2075</v>
      </c>
      <c r="O7" s="29">
        <v>5.45</v>
      </c>
      <c r="P7" s="11">
        <f t="shared" si="13"/>
        <v>5.4799999999999995</v>
      </c>
      <c r="Q7" s="11">
        <f t="shared" si="14"/>
        <v>10.93</v>
      </c>
      <c r="R7" s="32">
        <f t="shared" si="2"/>
        <v>2.4525000000000001</v>
      </c>
      <c r="S7" s="32">
        <f t="shared" si="2"/>
        <v>2.4659999999999997</v>
      </c>
      <c r="T7" s="19">
        <f t="shared" si="15"/>
        <v>4.9184999999999999</v>
      </c>
      <c r="U7" s="24">
        <v>13.55</v>
      </c>
      <c r="V7" s="11">
        <f t="shared" si="16"/>
        <v>4.879999999999999</v>
      </c>
      <c r="W7" s="11">
        <f t="shared" si="17"/>
        <v>18.43</v>
      </c>
      <c r="X7" s="32">
        <f t="shared" si="3"/>
        <v>6.0975000000000001</v>
      </c>
      <c r="Y7" s="32">
        <f t="shared" si="3"/>
        <v>2.1959999999999997</v>
      </c>
      <c r="Z7" s="19">
        <f t="shared" si="18"/>
        <v>8.2934999999999999</v>
      </c>
      <c r="AA7" s="27">
        <v>14</v>
      </c>
      <c r="AB7" s="11">
        <f t="shared" si="19"/>
        <v>4.43</v>
      </c>
      <c r="AC7" s="11">
        <f t="shared" si="20"/>
        <v>18.43</v>
      </c>
      <c r="AD7" s="18">
        <f t="shared" si="21"/>
        <v>6.3</v>
      </c>
      <c r="AE7" s="18">
        <f t="shared" si="21"/>
        <v>1.9934999999999998</v>
      </c>
      <c r="AF7" s="19">
        <f t="shared" si="22"/>
        <v>8.2934999999999999</v>
      </c>
      <c r="AG7" s="14"/>
      <c r="AH7" s="56" t="s">
        <v>22</v>
      </c>
      <c r="AI7" s="50">
        <f>AI5+7.5</f>
        <v>31.8</v>
      </c>
      <c r="AJ7" s="17">
        <f t="shared" si="24"/>
        <v>13.375</v>
      </c>
      <c r="AK7" s="3">
        <f t="shared" si="23"/>
        <v>18.425000000000001</v>
      </c>
      <c r="AL7" s="16"/>
      <c r="AM7" s="15"/>
      <c r="AN7" s="15" t="s">
        <v>22</v>
      </c>
      <c r="AO7" s="15">
        <f t="shared" si="4"/>
        <v>14.309999999999999</v>
      </c>
      <c r="AP7" s="15">
        <f t="shared" si="5"/>
        <v>6.0187499999999998</v>
      </c>
      <c r="AQ7" s="15">
        <f t="shared" si="5"/>
        <v>8.2912499999999998</v>
      </c>
    </row>
    <row r="8" spans="1:43" ht="29.4" thickBot="1" x14ac:dyDescent="0.35">
      <c r="A8" s="71">
        <v>5</v>
      </c>
      <c r="B8" s="71" t="s">
        <v>8</v>
      </c>
      <c r="C8" s="24">
        <v>23.5</v>
      </c>
      <c r="D8" s="3">
        <f t="shared" si="6"/>
        <v>5.8500000000000014</v>
      </c>
      <c r="E8" s="39">
        <f t="shared" si="7"/>
        <v>29.35</v>
      </c>
      <c r="F8" s="32">
        <f t="shared" si="0"/>
        <v>10.575000000000001</v>
      </c>
      <c r="G8" s="32">
        <f t="shared" si="1"/>
        <v>2.6325000000000007</v>
      </c>
      <c r="H8" s="35">
        <f t="shared" si="8"/>
        <v>13.207500000000001</v>
      </c>
      <c r="I8" s="27">
        <v>24</v>
      </c>
      <c r="J8" s="3">
        <f t="shared" si="9"/>
        <v>5.3500000000000014</v>
      </c>
      <c r="K8" s="39">
        <f t="shared" si="10"/>
        <v>29.35</v>
      </c>
      <c r="L8" s="18">
        <f t="shared" si="11"/>
        <v>10.8</v>
      </c>
      <c r="M8" s="18">
        <f t="shared" si="11"/>
        <v>2.4075000000000006</v>
      </c>
      <c r="N8" s="19">
        <f t="shared" si="12"/>
        <v>13.207500000000001</v>
      </c>
      <c r="O8" s="29">
        <v>7.25</v>
      </c>
      <c r="P8" s="11">
        <f t="shared" si="13"/>
        <v>3.6799999999999997</v>
      </c>
      <c r="Q8" s="11">
        <f t="shared" si="14"/>
        <v>10.93</v>
      </c>
      <c r="R8" s="32">
        <f t="shared" si="2"/>
        <v>3.2625000000000002</v>
      </c>
      <c r="S8" s="32">
        <f t="shared" si="2"/>
        <v>1.6559999999999999</v>
      </c>
      <c r="T8" s="19">
        <f t="shared" si="15"/>
        <v>4.9184999999999999</v>
      </c>
      <c r="U8" s="24">
        <v>16.25</v>
      </c>
      <c r="V8" s="11">
        <f t="shared" si="16"/>
        <v>2.1799999999999997</v>
      </c>
      <c r="W8" s="11">
        <f t="shared" si="17"/>
        <v>18.43</v>
      </c>
      <c r="X8" s="32">
        <f t="shared" si="3"/>
        <v>7.3125</v>
      </c>
      <c r="Y8" s="32">
        <f t="shared" si="3"/>
        <v>0.98099999999999987</v>
      </c>
      <c r="Z8" s="19">
        <f t="shared" si="18"/>
        <v>8.2934999999999999</v>
      </c>
      <c r="AA8" s="27">
        <v>16.75</v>
      </c>
      <c r="AB8" s="11">
        <f t="shared" si="19"/>
        <v>1.6799999999999997</v>
      </c>
      <c r="AC8" s="11">
        <f t="shared" si="20"/>
        <v>18.43</v>
      </c>
      <c r="AD8" s="18">
        <f t="shared" si="21"/>
        <v>7.5375000000000005</v>
      </c>
      <c r="AE8" s="18">
        <f t="shared" si="21"/>
        <v>0.75599999999999989</v>
      </c>
      <c r="AF8" s="19">
        <f t="shared" si="22"/>
        <v>8.2934999999999999</v>
      </c>
      <c r="AH8" s="59"/>
      <c r="AI8" s="20"/>
      <c r="AJ8" s="21"/>
      <c r="AK8" s="22"/>
      <c r="AL8" s="20"/>
      <c r="AM8" s="20"/>
      <c r="AN8" s="20"/>
      <c r="AO8" s="20"/>
      <c r="AP8" s="20"/>
      <c r="AQ8" s="60"/>
    </row>
    <row r="9" spans="1:43" ht="29.4" thickBot="1" x14ac:dyDescent="0.35">
      <c r="A9" s="71">
        <v>6</v>
      </c>
      <c r="B9" s="71" t="s">
        <v>9</v>
      </c>
      <c r="C9" s="24">
        <v>24</v>
      </c>
      <c r="D9" s="3">
        <f t="shared" si="6"/>
        <v>5.3500000000000014</v>
      </c>
      <c r="E9" s="39">
        <f t="shared" si="7"/>
        <v>29.35</v>
      </c>
      <c r="F9" s="32">
        <f t="shared" si="0"/>
        <v>10.8</v>
      </c>
      <c r="G9" s="32">
        <f t="shared" si="1"/>
        <v>2.4075000000000006</v>
      </c>
      <c r="H9" s="35">
        <f t="shared" si="8"/>
        <v>13.207500000000001</v>
      </c>
      <c r="I9" s="27">
        <v>24.5</v>
      </c>
      <c r="J9" s="3">
        <f t="shared" si="9"/>
        <v>4.8500000000000014</v>
      </c>
      <c r="K9" s="39">
        <f t="shared" si="10"/>
        <v>29.35</v>
      </c>
      <c r="L9" s="18">
        <f t="shared" si="11"/>
        <v>11.025</v>
      </c>
      <c r="M9" s="18">
        <f t="shared" si="11"/>
        <v>2.1825000000000006</v>
      </c>
      <c r="N9" s="19">
        <f t="shared" si="12"/>
        <v>13.207500000000001</v>
      </c>
      <c r="O9" s="29">
        <v>7.5</v>
      </c>
      <c r="P9" s="11">
        <f t="shared" si="13"/>
        <v>3.4299999999999997</v>
      </c>
      <c r="Q9" s="11">
        <f t="shared" si="14"/>
        <v>10.93</v>
      </c>
      <c r="R9" s="32">
        <f t="shared" si="2"/>
        <v>3.375</v>
      </c>
      <c r="S9" s="32">
        <f t="shared" si="2"/>
        <v>1.5434999999999999</v>
      </c>
      <c r="T9" s="19">
        <f t="shared" si="15"/>
        <v>4.9184999999999999</v>
      </c>
      <c r="U9" s="24">
        <v>16.5</v>
      </c>
      <c r="V9" s="11">
        <f t="shared" si="16"/>
        <v>1.9299999999999997</v>
      </c>
      <c r="W9" s="11">
        <f t="shared" si="17"/>
        <v>18.43</v>
      </c>
      <c r="X9" s="32">
        <f t="shared" si="3"/>
        <v>7.4249999999999998</v>
      </c>
      <c r="Y9" s="32">
        <f t="shared" si="3"/>
        <v>0.86849999999999994</v>
      </c>
      <c r="Z9" s="19">
        <f t="shared" si="18"/>
        <v>8.2934999999999999</v>
      </c>
      <c r="AA9" s="27">
        <v>17</v>
      </c>
      <c r="AB9" s="11">
        <f t="shared" si="19"/>
        <v>1.4299999999999997</v>
      </c>
      <c r="AC9" s="11">
        <f t="shared" si="20"/>
        <v>18.43</v>
      </c>
      <c r="AD9" s="18">
        <f t="shared" si="21"/>
        <v>7.65</v>
      </c>
      <c r="AE9" s="18">
        <f t="shared" si="21"/>
        <v>0.64349999999999985</v>
      </c>
      <c r="AF9" s="19">
        <f t="shared" si="22"/>
        <v>8.2934999999999999</v>
      </c>
      <c r="AH9" s="61"/>
      <c r="AI9" s="62"/>
      <c r="AJ9" s="62"/>
      <c r="AK9" s="62"/>
      <c r="AL9" s="62"/>
      <c r="AM9" s="62"/>
      <c r="AN9" s="62"/>
      <c r="AO9" s="62"/>
      <c r="AP9" s="62"/>
      <c r="AQ9" s="63"/>
    </row>
    <row r="10" spans="1:43" ht="43.8" thickBot="1" x14ac:dyDescent="0.35">
      <c r="A10" s="71">
        <v>7</v>
      </c>
      <c r="B10" s="71" t="s">
        <v>10</v>
      </c>
      <c r="C10" s="24">
        <v>24.5</v>
      </c>
      <c r="D10" s="3">
        <f t="shared" si="6"/>
        <v>4.8500000000000014</v>
      </c>
      <c r="E10" s="39">
        <f t="shared" si="7"/>
        <v>29.35</v>
      </c>
      <c r="F10" s="32">
        <f t="shared" si="0"/>
        <v>11.025</v>
      </c>
      <c r="G10" s="32">
        <f t="shared" si="1"/>
        <v>2.1825000000000006</v>
      </c>
      <c r="H10" s="35">
        <f t="shared" si="8"/>
        <v>13.207500000000001</v>
      </c>
      <c r="I10" s="27">
        <v>25</v>
      </c>
      <c r="J10" s="3">
        <f t="shared" si="9"/>
        <v>4.3500000000000014</v>
      </c>
      <c r="K10" s="39">
        <f t="shared" si="10"/>
        <v>29.35</v>
      </c>
      <c r="L10" s="18">
        <f t="shared" si="11"/>
        <v>11.25</v>
      </c>
      <c r="M10" s="18">
        <f t="shared" si="11"/>
        <v>1.9575000000000007</v>
      </c>
      <c r="N10" s="19">
        <f t="shared" si="12"/>
        <v>13.207500000000001</v>
      </c>
      <c r="O10" s="29">
        <v>7.75</v>
      </c>
      <c r="P10" s="11">
        <f t="shared" si="13"/>
        <v>3.1799999999999997</v>
      </c>
      <c r="Q10" s="11">
        <f t="shared" si="14"/>
        <v>10.93</v>
      </c>
      <c r="R10" s="32">
        <f t="shared" si="2"/>
        <v>3.4875000000000003</v>
      </c>
      <c r="S10" s="32">
        <f t="shared" si="2"/>
        <v>1.4309999999999998</v>
      </c>
      <c r="T10" s="19">
        <f t="shared" si="15"/>
        <v>4.9184999999999999</v>
      </c>
      <c r="U10" s="24">
        <v>16.75</v>
      </c>
      <c r="V10" s="11">
        <f t="shared" si="16"/>
        <v>1.6799999999999997</v>
      </c>
      <c r="W10" s="11">
        <f t="shared" si="17"/>
        <v>18.43</v>
      </c>
      <c r="X10" s="32">
        <f t="shared" si="3"/>
        <v>7.5375000000000005</v>
      </c>
      <c r="Y10" s="32">
        <f t="shared" si="3"/>
        <v>0.75599999999999989</v>
      </c>
      <c r="Z10" s="19">
        <f t="shared" si="18"/>
        <v>8.2934999999999999</v>
      </c>
      <c r="AA10" s="27">
        <v>17.25</v>
      </c>
      <c r="AB10" s="11">
        <f t="shared" si="19"/>
        <v>1.1799999999999997</v>
      </c>
      <c r="AC10" s="11">
        <f t="shared" si="20"/>
        <v>18.43</v>
      </c>
      <c r="AD10" s="18">
        <f t="shared" si="21"/>
        <v>7.7625000000000002</v>
      </c>
      <c r="AE10" s="18">
        <f t="shared" si="21"/>
        <v>0.53099999999999992</v>
      </c>
      <c r="AF10" s="19">
        <f t="shared" si="22"/>
        <v>8.2934999999999999</v>
      </c>
      <c r="AH10" s="61"/>
      <c r="AI10" s="82"/>
      <c r="AJ10" s="65"/>
      <c r="AK10" s="62"/>
      <c r="AL10" s="62"/>
      <c r="AM10" s="62"/>
      <c r="AN10" s="62"/>
      <c r="AO10" s="62"/>
      <c r="AP10" s="62"/>
      <c r="AQ10" s="63"/>
    </row>
    <row r="11" spans="1:43" ht="43.8" thickBot="1" x14ac:dyDescent="0.35">
      <c r="A11" s="71">
        <v>8</v>
      </c>
      <c r="B11" s="71" t="s">
        <v>11</v>
      </c>
      <c r="C11" s="24">
        <v>25</v>
      </c>
      <c r="D11" s="3">
        <f t="shared" si="6"/>
        <v>4.3500000000000014</v>
      </c>
      <c r="E11" s="39">
        <f t="shared" si="7"/>
        <v>29.35</v>
      </c>
      <c r="F11" s="32">
        <f t="shared" si="0"/>
        <v>11.25</v>
      </c>
      <c r="G11" s="32">
        <f t="shared" si="1"/>
        <v>1.9575000000000007</v>
      </c>
      <c r="H11" s="35">
        <f t="shared" si="8"/>
        <v>13.207500000000001</v>
      </c>
      <c r="I11" s="27">
        <v>25.5</v>
      </c>
      <c r="J11" s="3">
        <f t="shared" si="9"/>
        <v>3.8500000000000014</v>
      </c>
      <c r="K11" s="39">
        <f t="shared" si="10"/>
        <v>29.35</v>
      </c>
      <c r="L11" s="18">
        <f t="shared" si="11"/>
        <v>11.475</v>
      </c>
      <c r="M11" s="18">
        <f t="shared" si="11"/>
        <v>1.7325000000000006</v>
      </c>
      <c r="N11" s="19">
        <f t="shared" si="12"/>
        <v>13.2075</v>
      </c>
      <c r="O11" s="29">
        <v>8</v>
      </c>
      <c r="P11" s="11">
        <f t="shared" si="13"/>
        <v>2.9299999999999997</v>
      </c>
      <c r="Q11" s="11">
        <f t="shared" si="14"/>
        <v>10.93</v>
      </c>
      <c r="R11" s="32">
        <f t="shared" si="2"/>
        <v>3.6</v>
      </c>
      <c r="S11" s="32">
        <f t="shared" si="2"/>
        <v>1.3185</v>
      </c>
      <c r="T11" s="19">
        <f t="shared" si="15"/>
        <v>4.9184999999999999</v>
      </c>
      <c r="U11" s="24">
        <v>17</v>
      </c>
      <c r="V11" s="11">
        <f t="shared" si="16"/>
        <v>1.4299999999999997</v>
      </c>
      <c r="W11" s="11">
        <f t="shared" si="17"/>
        <v>18.43</v>
      </c>
      <c r="X11" s="32">
        <f t="shared" si="3"/>
        <v>7.65</v>
      </c>
      <c r="Y11" s="32">
        <f t="shared" si="3"/>
        <v>0.64349999999999985</v>
      </c>
      <c r="Z11" s="19">
        <f t="shared" si="18"/>
        <v>8.2934999999999999</v>
      </c>
      <c r="AA11" s="27">
        <v>17.5</v>
      </c>
      <c r="AB11" s="11">
        <f t="shared" si="19"/>
        <v>0.92999999999999972</v>
      </c>
      <c r="AC11" s="11">
        <f t="shared" si="20"/>
        <v>18.43</v>
      </c>
      <c r="AD11" s="18">
        <f t="shared" si="21"/>
        <v>7.875</v>
      </c>
      <c r="AE11" s="18">
        <f t="shared" si="21"/>
        <v>0.41849999999999987</v>
      </c>
      <c r="AF11" s="19">
        <f t="shared" si="22"/>
        <v>8.2934999999999999</v>
      </c>
      <c r="AH11" s="66"/>
      <c r="AI11" s="83"/>
      <c r="AJ11" s="68"/>
      <c r="AK11" s="69"/>
      <c r="AL11" s="69"/>
      <c r="AM11" s="69"/>
      <c r="AN11" s="69"/>
      <c r="AO11" s="69"/>
      <c r="AP11" s="69"/>
      <c r="AQ11" s="70"/>
    </row>
    <row r="12" spans="1:43" ht="43.8" thickBot="1" x14ac:dyDescent="0.35">
      <c r="A12" s="71">
        <v>9</v>
      </c>
      <c r="B12" s="71" t="s">
        <v>12</v>
      </c>
      <c r="C12" s="24">
        <v>25.5</v>
      </c>
      <c r="D12" s="3">
        <f t="shared" si="6"/>
        <v>3.8500000000000014</v>
      </c>
      <c r="E12" s="39">
        <f t="shared" si="7"/>
        <v>29.35</v>
      </c>
      <c r="F12" s="32">
        <f t="shared" si="0"/>
        <v>11.475</v>
      </c>
      <c r="G12" s="32">
        <f t="shared" si="1"/>
        <v>1.7325000000000006</v>
      </c>
      <c r="H12" s="35">
        <f t="shared" si="8"/>
        <v>13.2075</v>
      </c>
      <c r="I12" s="27">
        <v>26</v>
      </c>
      <c r="J12" s="3">
        <f t="shared" si="9"/>
        <v>3.3500000000000014</v>
      </c>
      <c r="K12" s="39">
        <f t="shared" si="10"/>
        <v>29.35</v>
      </c>
      <c r="L12" s="18">
        <f t="shared" si="11"/>
        <v>11.700000000000001</v>
      </c>
      <c r="M12" s="18">
        <f t="shared" si="11"/>
        <v>1.5075000000000007</v>
      </c>
      <c r="N12" s="19">
        <f t="shared" si="12"/>
        <v>13.207500000000001</v>
      </c>
      <c r="O12" s="29">
        <v>8.25</v>
      </c>
      <c r="P12" s="11">
        <f t="shared" si="13"/>
        <v>2.6799999999999997</v>
      </c>
      <c r="Q12" s="11">
        <f t="shared" si="14"/>
        <v>10.93</v>
      </c>
      <c r="R12" s="32">
        <f t="shared" si="2"/>
        <v>3.7124999999999999</v>
      </c>
      <c r="S12" s="32">
        <f t="shared" si="2"/>
        <v>1.206</v>
      </c>
      <c r="T12" s="19">
        <f t="shared" si="15"/>
        <v>4.9184999999999999</v>
      </c>
      <c r="U12" s="24">
        <v>17.25</v>
      </c>
      <c r="V12" s="11">
        <f t="shared" si="16"/>
        <v>1.1799999999999997</v>
      </c>
      <c r="W12" s="11">
        <f t="shared" si="17"/>
        <v>18.43</v>
      </c>
      <c r="X12" s="32">
        <f t="shared" si="3"/>
        <v>7.7625000000000002</v>
      </c>
      <c r="Y12" s="32">
        <f t="shared" si="3"/>
        <v>0.53099999999999992</v>
      </c>
      <c r="Z12" s="19">
        <f t="shared" si="18"/>
        <v>8.2934999999999999</v>
      </c>
      <c r="AA12" s="27">
        <v>17.75</v>
      </c>
      <c r="AB12" s="11">
        <f t="shared" si="19"/>
        <v>0.67999999999999972</v>
      </c>
      <c r="AC12" s="11">
        <f t="shared" si="20"/>
        <v>18.43</v>
      </c>
      <c r="AD12" s="18">
        <f t="shared" si="21"/>
        <v>7.9874999999999998</v>
      </c>
      <c r="AE12" s="18">
        <f t="shared" si="21"/>
        <v>0.30599999999999988</v>
      </c>
      <c r="AF12" s="19">
        <f t="shared" si="22"/>
        <v>8.2934999999999999</v>
      </c>
    </row>
    <row r="13" spans="1:43" ht="43.8" thickBot="1" x14ac:dyDescent="0.35">
      <c r="A13" s="71">
        <v>10</v>
      </c>
      <c r="B13" s="71" t="s">
        <v>13</v>
      </c>
      <c r="C13" s="24">
        <v>26</v>
      </c>
      <c r="D13" s="3">
        <f t="shared" si="6"/>
        <v>3.3500000000000014</v>
      </c>
      <c r="E13" s="39">
        <f t="shared" si="7"/>
        <v>29.35</v>
      </c>
      <c r="F13" s="32">
        <f t="shared" si="0"/>
        <v>11.700000000000001</v>
      </c>
      <c r="G13" s="32">
        <f t="shared" si="1"/>
        <v>1.5075000000000007</v>
      </c>
      <c r="H13" s="35">
        <f t="shared" si="8"/>
        <v>13.207500000000001</v>
      </c>
      <c r="I13" s="27">
        <v>26.5</v>
      </c>
      <c r="J13" s="3">
        <f t="shared" si="9"/>
        <v>2.8500000000000014</v>
      </c>
      <c r="K13" s="39">
        <f t="shared" si="10"/>
        <v>29.35</v>
      </c>
      <c r="L13" s="18">
        <f t="shared" si="11"/>
        <v>11.925000000000001</v>
      </c>
      <c r="M13" s="18">
        <f t="shared" si="11"/>
        <v>1.2825000000000006</v>
      </c>
      <c r="N13" s="19">
        <f t="shared" si="12"/>
        <v>13.207500000000001</v>
      </c>
      <c r="O13" s="29">
        <v>8.5</v>
      </c>
      <c r="P13" s="11">
        <f t="shared" si="13"/>
        <v>2.4299999999999997</v>
      </c>
      <c r="Q13" s="11">
        <f t="shared" si="14"/>
        <v>10.93</v>
      </c>
      <c r="R13" s="32">
        <f t="shared" si="2"/>
        <v>3.8250000000000002</v>
      </c>
      <c r="S13" s="32">
        <f t="shared" si="2"/>
        <v>1.0934999999999999</v>
      </c>
      <c r="T13" s="19">
        <f t="shared" si="15"/>
        <v>4.9184999999999999</v>
      </c>
      <c r="U13" s="24">
        <v>17.5</v>
      </c>
      <c r="V13" s="11">
        <f t="shared" si="16"/>
        <v>0.92999999999999972</v>
      </c>
      <c r="W13" s="11">
        <f t="shared" si="17"/>
        <v>18.43</v>
      </c>
      <c r="X13" s="32">
        <f t="shared" si="3"/>
        <v>7.875</v>
      </c>
      <c r="Y13" s="32">
        <f t="shared" si="3"/>
        <v>0.41849999999999987</v>
      </c>
      <c r="Z13" s="19">
        <f t="shared" si="18"/>
        <v>8.2934999999999999</v>
      </c>
      <c r="AA13" s="27">
        <v>18</v>
      </c>
      <c r="AB13" s="11">
        <f t="shared" si="19"/>
        <v>0.42999999999999972</v>
      </c>
      <c r="AC13" s="11">
        <f t="shared" si="20"/>
        <v>18.43</v>
      </c>
      <c r="AD13" s="18">
        <f t="shared" si="21"/>
        <v>8.1</v>
      </c>
      <c r="AE13" s="18">
        <f t="shared" si="21"/>
        <v>0.19349999999999987</v>
      </c>
      <c r="AF13" s="19">
        <f t="shared" si="22"/>
        <v>8.2934999999999999</v>
      </c>
    </row>
    <row r="14" spans="1:43" ht="43.8" thickBot="1" x14ac:dyDescent="0.35">
      <c r="A14" s="71">
        <v>11</v>
      </c>
      <c r="B14" s="71" t="s">
        <v>14</v>
      </c>
      <c r="C14" s="24">
        <v>27</v>
      </c>
      <c r="D14" s="3">
        <f t="shared" si="6"/>
        <v>2.3500000000000014</v>
      </c>
      <c r="E14" s="39">
        <f t="shared" si="7"/>
        <v>29.35</v>
      </c>
      <c r="F14" s="32">
        <f t="shared" si="0"/>
        <v>12.15</v>
      </c>
      <c r="G14" s="32">
        <f t="shared" si="1"/>
        <v>1.0575000000000008</v>
      </c>
      <c r="H14" s="35">
        <f t="shared" si="8"/>
        <v>13.207500000000001</v>
      </c>
      <c r="I14" s="27">
        <v>27.5</v>
      </c>
      <c r="J14" s="3">
        <f t="shared" si="9"/>
        <v>1.8500000000000014</v>
      </c>
      <c r="K14" s="39">
        <f t="shared" si="10"/>
        <v>29.35</v>
      </c>
      <c r="L14" s="18">
        <f t="shared" si="11"/>
        <v>12.375</v>
      </c>
      <c r="M14" s="18">
        <f t="shared" si="11"/>
        <v>0.83250000000000068</v>
      </c>
      <c r="N14" s="19">
        <f t="shared" si="12"/>
        <v>13.207500000000001</v>
      </c>
      <c r="O14" s="29">
        <v>9</v>
      </c>
      <c r="P14" s="11">
        <f t="shared" si="13"/>
        <v>1.9299999999999997</v>
      </c>
      <c r="Q14" s="11">
        <f t="shared" si="14"/>
        <v>10.93</v>
      </c>
      <c r="R14" s="32">
        <f t="shared" si="2"/>
        <v>4.05</v>
      </c>
      <c r="S14" s="32">
        <f t="shared" si="2"/>
        <v>0.86849999999999994</v>
      </c>
      <c r="T14" s="19">
        <f t="shared" si="15"/>
        <v>4.9184999999999999</v>
      </c>
      <c r="U14" s="24">
        <v>18</v>
      </c>
      <c r="V14" s="11">
        <f t="shared" si="16"/>
        <v>0.42999999999999972</v>
      </c>
      <c r="W14" s="11">
        <f t="shared" si="17"/>
        <v>18.43</v>
      </c>
      <c r="X14" s="32">
        <f t="shared" si="3"/>
        <v>8.1</v>
      </c>
      <c r="Y14" s="32">
        <f t="shared" si="3"/>
        <v>0.19349999999999987</v>
      </c>
      <c r="Z14" s="19">
        <f t="shared" si="18"/>
        <v>8.2934999999999999</v>
      </c>
      <c r="AA14" s="27">
        <v>18.5</v>
      </c>
      <c r="AB14" s="11">
        <f t="shared" si="19"/>
        <v>-7.0000000000000284E-2</v>
      </c>
      <c r="AC14" s="11">
        <f t="shared" si="20"/>
        <v>18.43</v>
      </c>
      <c r="AD14" s="18">
        <f t="shared" si="21"/>
        <v>8.3250000000000011</v>
      </c>
      <c r="AE14" s="18">
        <f t="shared" si="21"/>
        <v>-3.1500000000000132E-2</v>
      </c>
      <c r="AF14" s="19">
        <f t="shared" si="22"/>
        <v>8.2935000000000016</v>
      </c>
    </row>
    <row r="15" spans="1:43" ht="43.8" thickBot="1" x14ac:dyDescent="0.35">
      <c r="A15" s="71">
        <v>12</v>
      </c>
      <c r="B15" s="71" t="s">
        <v>15</v>
      </c>
      <c r="C15" s="24">
        <v>28</v>
      </c>
      <c r="D15" s="3">
        <f t="shared" si="6"/>
        <v>1.3500000000000014</v>
      </c>
      <c r="E15" s="39">
        <f t="shared" si="7"/>
        <v>29.35</v>
      </c>
      <c r="F15" s="32">
        <f t="shared" si="0"/>
        <v>12.6</v>
      </c>
      <c r="G15" s="32">
        <f t="shared" si="1"/>
        <v>0.60750000000000071</v>
      </c>
      <c r="H15" s="35">
        <f t="shared" si="8"/>
        <v>13.2075</v>
      </c>
      <c r="I15" s="27">
        <v>28.5</v>
      </c>
      <c r="J15" s="3">
        <f t="shared" si="9"/>
        <v>0.85000000000000142</v>
      </c>
      <c r="K15" s="39">
        <f t="shared" si="10"/>
        <v>29.35</v>
      </c>
      <c r="L15" s="18">
        <f t="shared" si="11"/>
        <v>12.825000000000001</v>
      </c>
      <c r="M15" s="18">
        <f t="shared" si="11"/>
        <v>0.38250000000000067</v>
      </c>
      <c r="N15" s="19">
        <f t="shared" si="12"/>
        <v>13.207500000000001</v>
      </c>
      <c r="O15" s="29">
        <v>9.5</v>
      </c>
      <c r="P15" s="11">
        <f t="shared" si="13"/>
        <v>1.4299999999999997</v>
      </c>
      <c r="Q15" s="11">
        <f t="shared" si="14"/>
        <v>10.93</v>
      </c>
      <c r="R15" s="32">
        <f t="shared" si="2"/>
        <v>4.2750000000000004</v>
      </c>
      <c r="S15" s="32">
        <f t="shared" si="2"/>
        <v>0.64349999999999985</v>
      </c>
      <c r="T15" s="19">
        <f t="shared" si="15"/>
        <v>4.9184999999999999</v>
      </c>
      <c r="U15" s="24">
        <v>18.5</v>
      </c>
      <c r="V15" s="11">
        <f t="shared" si="16"/>
        <v>-7.0000000000000284E-2</v>
      </c>
      <c r="W15" s="11">
        <f t="shared" si="17"/>
        <v>18.43</v>
      </c>
      <c r="X15" s="32">
        <f t="shared" si="3"/>
        <v>8.3250000000000011</v>
      </c>
      <c r="Y15" s="32">
        <f t="shared" si="3"/>
        <v>-3.1500000000000132E-2</v>
      </c>
      <c r="Z15" s="19">
        <f t="shared" si="18"/>
        <v>8.2935000000000016</v>
      </c>
      <c r="AA15" s="27">
        <v>19</v>
      </c>
      <c r="AB15" s="11">
        <f t="shared" si="19"/>
        <v>-0.57000000000000028</v>
      </c>
      <c r="AC15" s="11">
        <f t="shared" si="20"/>
        <v>18.43</v>
      </c>
      <c r="AD15" s="18">
        <f t="shared" si="21"/>
        <v>8.5500000000000007</v>
      </c>
      <c r="AE15" s="18">
        <f t="shared" si="21"/>
        <v>-0.25650000000000012</v>
      </c>
      <c r="AF15" s="19">
        <f t="shared" si="22"/>
        <v>8.2934999999999999</v>
      </c>
    </row>
    <row r="16" spans="1:43" ht="58.2" thickBot="1" x14ac:dyDescent="0.35">
      <c r="A16" s="71">
        <v>13</v>
      </c>
      <c r="B16" s="71" t="s">
        <v>16</v>
      </c>
      <c r="C16" s="25">
        <v>29.35</v>
      </c>
      <c r="D16" s="6">
        <f t="shared" si="6"/>
        <v>0</v>
      </c>
      <c r="E16" s="40">
        <f t="shared" si="7"/>
        <v>29.35</v>
      </c>
      <c r="F16" s="32">
        <f t="shared" si="0"/>
        <v>13.207500000000001</v>
      </c>
      <c r="G16" s="32">
        <f t="shared" si="1"/>
        <v>0</v>
      </c>
      <c r="H16" s="36">
        <f t="shared" si="8"/>
        <v>13.207500000000001</v>
      </c>
      <c r="I16" s="28">
        <v>29.85</v>
      </c>
      <c r="J16" s="6">
        <f t="shared" si="9"/>
        <v>-0.5</v>
      </c>
      <c r="K16" s="40">
        <f t="shared" si="10"/>
        <v>29.35</v>
      </c>
      <c r="L16" s="18">
        <f t="shared" si="11"/>
        <v>13.432500000000001</v>
      </c>
      <c r="M16" s="18">
        <f t="shared" si="11"/>
        <v>-0.22500000000000001</v>
      </c>
      <c r="N16" s="45">
        <f t="shared" si="12"/>
        <v>13.207500000000001</v>
      </c>
      <c r="O16" s="30">
        <v>10.18</v>
      </c>
      <c r="P16" s="12">
        <f t="shared" si="13"/>
        <v>0.75</v>
      </c>
      <c r="Q16" s="12">
        <f t="shared" si="14"/>
        <v>10.93</v>
      </c>
      <c r="R16" s="32">
        <f>O16*45%</f>
        <v>4.5810000000000004</v>
      </c>
      <c r="S16" s="32">
        <f>P16*45%</f>
        <v>0.33750000000000002</v>
      </c>
      <c r="T16" s="53">
        <f t="shared" si="15"/>
        <v>4.9185000000000008</v>
      </c>
      <c r="U16" s="25">
        <v>19.18</v>
      </c>
      <c r="V16" s="12">
        <f t="shared" si="16"/>
        <v>-0.75</v>
      </c>
      <c r="W16" s="12">
        <f t="shared" si="17"/>
        <v>18.43</v>
      </c>
      <c r="X16" s="32">
        <f>U16*45%</f>
        <v>8.6310000000000002</v>
      </c>
      <c r="Y16" s="32">
        <f>V16*45%</f>
        <v>-0.33750000000000002</v>
      </c>
      <c r="Z16" s="53">
        <f t="shared" si="18"/>
        <v>8.2934999999999999</v>
      </c>
      <c r="AA16" s="28">
        <v>19.68</v>
      </c>
      <c r="AB16" s="12">
        <f t="shared" si="19"/>
        <v>-1.25</v>
      </c>
      <c r="AC16" s="12">
        <f t="shared" si="20"/>
        <v>18.43</v>
      </c>
      <c r="AD16" s="18">
        <f t="shared" si="21"/>
        <v>8.8559999999999999</v>
      </c>
      <c r="AE16" s="18">
        <f t="shared" si="21"/>
        <v>-0.5625</v>
      </c>
      <c r="AF16" s="53">
        <f t="shared" si="22"/>
        <v>8.2934999999999999</v>
      </c>
    </row>
    <row r="18" spans="3:34" ht="57.6" x14ac:dyDescent="0.3">
      <c r="C18" s="23" t="s">
        <v>39</v>
      </c>
      <c r="D18" s="2" t="s">
        <v>40</v>
      </c>
      <c r="E18" s="2" t="s">
        <v>41</v>
      </c>
      <c r="F18" s="2" t="s">
        <v>36</v>
      </c>
      <c r="G18" s="2" t="s">
        <v>37</v>
      </c>
      <c r="H18" s="5" t="s">
        <v>38</v>
      </c>
      <c r="I18" s="26" t="s">
        <v>39</v>
      </c>
      <c r="J18" s="2" t="s">
        <v>40</v>
      </c>
      <c r="K18" s="38" t="s">
        <v>41</v>
      </c>
      <c r="L18" s="2" t="s">
        <v>36</v>
      </c>
      <c r="M18" s="2" t="s">
        <v>37</v>
      </c>
      <c r="N18" s="5" t="s">
        <v>38</v>
      </c>
      <c r="O18" s="23" t="s">
        <v>39</v>
      </c>
      <c r="P18" s="2" t="s">
        <v>40</v>
      </c>
      <c r="Q18" s="2" t="s">
        <v>41</v>
      </c>
      <c r="R18" s="2" t="s">
        <v>36</v>
      </c>
      <c r="S18" s="2" t="s">
        <v>37</v>
      </c>
      <c r="T18" s="5" t="s">
        <v>38</v>
      </c>
      <c r="U18" s="23" t="s">
        <v>39</v>
      </c>
      <c r="V18" s="2" t="s">
        <v>40</v>
      </c>
      <c r="W18" s="2" t="s">
        <v>41</v>
      </c>
      <c r="X18" s="2" t="s">
        <v>36</v>
      </c>
      <c r="Y18" s="2" t="s">
        <v>37</v>
      </c>
      <c r="Z18" s="5" t="s">
        <v>38</v>
      </c>
      <c r="AA18" s="26" t="s">
        <v>39</v>
      </c>
      <c r="AB18" s="2" t="s">
        <v>40</v>
      </c>
      <c r="AC18" s="2" t="s">
        <v>41</v>
      </c>
      <c r="AD18" s="2" t="s">
        <v>36</v>
      </c>
      <c r="AE18" s="2" t="s">
        <v>37</v>
      </c>
      <c r="AF18" s="5" t="s">
        <v>38</v>
      </c>
    </row>
    <row r="20" spans="3:34" x14ac:dyDescent="0.3">
      <c r="E20" s="1" t="s">
        <v>47</v>
      </c>
      <c r="H20" s="1" t="s">
        <v>47</v>
      </c>
      <c r="K20" s="48" t="s">
        <v>47</v>
      </c>
      <c r="L20" s="49"/>
      <c r="M20" s="49"/>
      <c r="N20" s="49" t="s">
        <v>47</v>
      </c>
      <c r="Q20" s="52"/>
      <c r="S20" s="54"/>
      <c r="T20" s="55"/>
      <c r="U20" s="54"/>
      <c r="V20" s="52"/>
      <c r="W20" s="55"/>
      <c r="X20" s="54"/>
      <c r="Y20" s="54"/>
      <c r="Z20" s="54"/>
      <c r="AA20" s="54"/>
      <c r="AB20" s="52"/>
      <c r="AC20" s="55"/>
      <c r="AD20" s="54"/>
      <c r="AE20" s="54"/>
      <c r="AF20" s="54"/>
      <c r="AG20" s="54"/>
      <c r="AH20" s="54"/>
    </row>
  </sheetData>
  <mergeCells count="11">
    <mergeCell ref="R2:S2"/>
    <mergeCell ref="U2:V2"/>
    <mergeCell ref="X2:Y2"/>
    <mergeCell ref="AA2:AB2"/>
    <mergeCell ref="AD2:AE2"/>
    <mergeCell ref="O2:P2"/>
    <mergeCell ref="A2:B2"/>
    <mergeCell ref="C2:D2"/>
    <mergeCell ref="F2:G2"/>
    <mergeCell ref="I2:J2"/>
    <mergeCell ref="L2:M2"/>
  </mergeCells>
  <printOptions horizontalCentered="1"/>
  <pageMargins left="7.874015748031496E-2" right="7.874015748031496E-2" top="7.874015748031496E-2" bottom="7.874015748031496E-2" header="7.874015748031496E-2" footer="7.874015748031496E-2"/>
  <pageSetup paperSize="8" scale="55" orientation="landscape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pane ySplit="2" topLeftCell="A12" activePane="bottomLeft" state="frozen"/>
      <selection pane="bottomLeft" activeCell="C12" sqref="C12"/>
    </sheetView>
  </sheetViews>
  <sheetFormatPr defaultRowHeight="14.4" x14ac:dyDescent="0.3"/>
  <cols>
    <col min="1" max="2" width="10.6640625" customWidth="1"/>
    <col min="3" max="3" width="10.6640625" style="1" customWidth="1"/>
    <col min="4" max="4" width="13.44140625" style="1" customWidth="1"/>
    <col min="5" max="5" width="14.109375" customWidth="1"/>
    <col min="6" max="6" width="15" customWidth="1"/>
    <col min="7" max="11" width="10.6640625" customWidth="1"/>
    <col min="12" max="12" width="12.33203125" customWidth="1"/>
    <col min="13" max="13" width="9.33203125" bestFit="1" customWidth="1"/>
  </cols>
  <sheetData>
    <row r="1" spans="1:13" ht="15" thickBot="1" x14ac:dyDescent="0.35">
      <c r="A1" s="72" t="s">
        <v>50</v>
      </c>
    </row>
    <row r="2" spans="1:13" ht="97.5" customHeight="1" x14ac:dyDescent="0.3">
      <c r="A2" s="86" t="s">
        <v>32</v>
      </c>
      <c r="B2" s="86"/>
      <c r="C2" s="85" t="s">
        <v>1</v>
      </c>
      <c r="D2" s="84" t="s">
        <v>46</v>
      </c>
      <c r="E2" s="80" t="s">
        <v>51</v>
      </c>
      <c r="F2" s="78" t="s">
        <v>52</v>
      </c>
      <c r="G2" s="74" t="s">
        <v>2</v>
      </c>
      <c r="H2" s="75" t="s">
        <v>28</v>
      </c>
      <c r="I2" s="76" t="s">
        <v>3</v>
      </c>
      <c r="J2" s="79" t="s">
        <v>29</v>
      </c>
      <c r="K2" s="77" t="s">
        <v>53</v>
      </c>
      <c r="L2" s="73" t="s">
        <v>54</v>
      </c>
      <c r="M2" s="13"/>
    </row>
    <row r="3" spans="1:13" ht="43.2" x14ac:dyDescent="0.3">
      <c r="A3" s="81" t="s">
        <v>31</v>
      </c>
      <c r="B3" s="81" t="s">
        <v>0</v>
      </c>
      <c r="C3" s="23" t="s">
        <v>39</v>
      </c>
      <c r="D3" s="31" t="s">
        <v>36</v>
      </c>
      <c r="E3" s="26" t="s">
        <v>39</v>
      </c>
      <c r="F3" s="31" t="s">
        <v>36</v>
      </c>
      <c r="G3" s="23" t="s">
        <v>39</v>
      </c>
      <c r="H3" s="2" t="s">
        <v>36</v>
      </c>
      <c r="I3" s="23" t="s">
        <v>39</v>
      </c>
      <c r="J3" s="31" t="s">
        <v>36</v>
      </c>
      <c r="K3" s="26" t="s">
        <v>39</v>
      </c>
      <c r="L3" s="31" t="s">
        <v>36</v>
      </c>
      <c r="M3" s="14"/>
    </row>
    <row r="4" spans="1:13" ht="29.4" thickBot="1" x14ac:dyDescent="0.35">
      <c r="A4" s="81">
        <v>1</v>
      </c>
      <c r="B4" s="81" t="s">
        <v>4</v>
      </c>
      <c r="C4" s="24">
        <v>5.2</v>
      </c>
      <c r="D4" s="32">
        <f t="shared" ref="D4:D16" si="0">C4*45%</f>
        <v>2.3400000000000003</v>
      </c>
      <c r="E4" s="27">
        <v>5.4</v>
      </c>
      <c r="F4" s="18">
        <f t="shared" ref="F4:F16" si="1">E4*45%</f>
        <v>2.4300000000000002</v>
      </c>
      <c r="G4" s="29">
        <v>0.8</v>
      </c>
      <c r="H4" s="32">
        <f t="shared" ref="H4:H16" si="2">G4*45%</f>
        <v>0.36000000000000004</v>
      </c>
      <c r="I4" s="24">
        <v>4.4000000000000004</v>
      </c>
      <c r="J4" s="32">
        <f t="shared" ref="J4:J16" si="3">I4*45%</f>
        <v>1.9800000000000002</v>
      </c>
      <c r="K4" s="27">
        <v>4.5999999999999996</v>
      </c>
      <c r="L4" s="18">
        <f t="shared" ref="L4:L16" si="4">K4*45%</f>
        <v>2.0699999999999998</v>
      </c>
      <c r="M4" s="14"/>
    </row>
    <row r="5" spans="1:13" ht="29.4" thickBot="1" x14ac:dyDescent="0.35">
      <c r="A5" s="81">
        <v>2</v>
      </c>
      <c r="B5" s="81" t="s">
        <v>5</v>
      </c>
      <c r="C5" s="24">
        <v>10.1</v>
      </c>
      <c r="D5" s="32">
        <f t="shared" si="0"/>
        <v>4.5449999999999999</v>
      </c>
      <c r="E5" s="27">
        <v>10.4</v>
      </c>
      <c r="F5" s="18">
        <f t="shared" si="1"/>
        <v>4.6800000000000006</v>
      </c>
      <c r="G5" s="29">
        <v>2.35</v>
      </c>
      <c r="H5" s="32">
        <f t="shared" si="2"/>
        <v>1.0575000000000001</v>
      </c>
      <c r="I5" s="24">
        <v>7.75</v>
      </c>
      <c r="J5" s="32">
        <f t="shared" si="3"/>
        <v>3.4875000000000003</v>
      </c>
      <c r="K5" s="27">
        <v>8.0500000000000007</v>
      </c>
      <c r="L5" s="18">
        <f t="shared" si="4"/>
        <v>3.6225000000000005</v>
      </c>
      <c r="M5" s="14"/>
    </row>
    <row r="6" spans="1:13" ht="29.4" thickBot="1" x14ac:dyDescent="0.35">
      <c r="A6" s="81">
        <v>3</v>
      </c>
      <c r="B6" s="81" t="s">
        <v>6</v>
      </c>
      <c r="C6" s="24">
        <v>15</v>
      </c>
      <c r="D6" s="32">
        <f t="shared" si="0"/>
        <v>6.75</v>
      </c>
      <c r="E6" s="27">
        <v>15.4</v>
      </c>
      <c r="F6" s="18">
        <f t="shared" si="1"/>
        <v>6.9300000000000006</v>
      </c>
      <c r="G6" s="29">
        <v>3.9</v>
      </c>
      <c r="H6" s="32">
        <f t="shared" si="2"/>
        <v>1.7549999999999999</v>
      </c>
      <c r="I6" s="24">
        <v>11.1</v>
      </c>
      <c r="J6" s="32">
        <f t="shared" si="3"/>
        <v>4.9950000000000001</v>
      </c>
      <c r="K6" s="27">
        <v>11.5</v>
      </c>
      <c r="L6" s="18">
        <f t="shared" si="4"/>
        <v>5.1749999999999998</v>
      </c>
      <c r="M6" s="14"/>
    </row>
    <row r="7" spans="1:13" ht="29.4" thickBot="1" x14ac:dyDescent="0.35">
      <c r="A7" s="81">
        <v>4</v>
      </c>
      <c r="B7" s="81" t="s">
        <v>7</v>
      </c>
      <c r="C7" s="24">
        <v>19</v>
      </c>
      <c r="D7" s="32">
        <f t="shared" si="0"/>
        <v>8.5500000000000007</v>
      </c>
      <c r="E7" s="27">
        <v>19.45</v>
      </c>
      <c r="F7" s="18">
        <f t="shared" si="1"/>
        <v>8.7524999999999995</v>
      </c>
      <c r="G7" s="29">
        <v>5.45</v>
      </c>
      <c r="H7" s="32">
        <f t="shared" si="2"/>
        <v>2.4525000000000001</v>
      </c>
      <c r="I7" s="24">
        <v>13.55</v>
      </c>
      <c r="J7" s="32">
        <f t="shared" si="3"/>
        <v>6.0975000000000001</v>
      </c>
      <c r="K7" s="27">
        <v>14</v>
      </c>
      <c r="L7" s="18">
        <f t="shared" si="4"/>
        <v>6.3</v>
      </c>
      <c r="M7" s="14"/>
    </row>
    <row r="8" spans="1:13" ht="29.4" thickBot="1" x14ac:dyDescent="0.35">
      <c r="A8" s="81">
        <v>5</v>
      </c>
      <c r="B8" s="81" t="s">
        <v>8</v>
      </c>
      <c r="C8" s="24">
        <v>23.5</v>
      </c>
      <c r="D8" s="32">
        <f t="shared" si="0"/>
        <v>10.575000000000001</v>
      </c>
      <c r="E8" s="27">
        <v>24</v>
      </c>
      <c r="F8" s="18">
        <f t="shared" si="1"/>
        <v>10.8</v>
      </c>
      <c r="G8" s="29">
        <v>7.25</v>
      </c>
      <c r="H8" s="32">
        <f t="shared" si="2"/>
        <v>3.2625000000000002</v>
      </c>
      <c r="I8" s="24">
        <v>16.25</v>
      </c>
      <c r="J8" s="32">
        <f t="shared" si="3"/>
        <v>7.3125</v>
      </c>
      <c r="K8" s="27">
        <v>16.75</v>
      </c>
      <c r="L8" s="18">
        <f t="shared" si="4"/>
        <v>7.5375000000000005</v>
      </c>
    </row>
    <row r="9" spans="1:13" ht="29.4" thickBot="1" x14ac:dyDescent="0.35">
      <c r="A9" s="81">
        <v>6</v>
      </c>
      <c r="B9" s="81" t="s">
        <v>9</v>
      </c>
      <c r="C9" s="24">
        <v>24</v>
      </c>
      <c r="D9" s="32">
        <f t="shared" si="0"/>
        <v>10.8</v>
      </c>
      <c r="E9" s="27">
        <v>24.5</v>
      </c>
      <c r="F9" s="18">
        <f t="shared" si="1"/>
        <v>11.025</v>
      </c>
      <c r="G9" s="29">
        <v>7.5</v>
      </c>
      <c r="H9" s="32">
        <f t="shared" si="2"/>
        <v>3.375</v>
      </c>
      <c r="I9" s="24">
        <v>16.5</v>
      </c>
      <c r="J9" s="32">
        <f t="shared" si="3"/>
        <v>7.4249999999999998</v>
      </c>
      <c r="K9" s="27">
        <v>17</v>
      </c>
      <c r="L9" s="18">
        <f t="shared" si="4"/>
        <v>7.65</v>
      </c>
    </row>
    <row r="10" spans="1:13" ht="43.8" thickBot="1" x14ac:dyDescent="0.35">
      <c r="A10" s="81">
        <v>7</v>
      </c>
      <c r="B10" s="81" t="s">
        <v>10</v>
      </c>
      <c r="C10" s="24">
        <v>24.5</v>
      </c>
      <c r="D10" s="32">
        <f t="shared" si="0"/>
        <v>11.025</v>
      </c>
      <c r="E10" s="27">
        <v>25</v>
      </c>
      <c r="F10" s="18">
        <f t="shared" si="1"/>
        <v>11.25</v>
      </c>
      <c r="G10" s="29">
        <v>7.75</v>
      </c>
      <c r="H10" s="32">
        <f t="shared" si="2"/>
        <v>3.4875000000000003</v>
      </c>
      <c r="I10" s="24">
        <v>16.75</v>
      </c>
      <c r="J10" s="32">
        <f t="shared" si="3"/>
        <v>7.5375000000000005</v>
      </c>
      <c r="K10" s="27">
        <v>17.25</v>
      </c>
      <c r="L10" s="18">
        <f t="shared" si="4"/>
        <v>7.7625000000000002</v>
      </c>
    </row>
    <row r="11" spans="1:13" ht="43.8" thickBot="1" x14ac:dyDescent="0.35">
      <c r="A11" s="81">
        <v>8</v>
      </c>
      <c r="B11" s="81" t="s">
        <v>11</v>
      </c>
      <c r="C11" s="24">
        <v>25</v>
      </c>
      <c r="D11" s="32">
        <f t="shared" si="0"/>
        <v>11.25</v>
      </c>
      <c r="E11" s="27">
        <v>25.5</v>
      </c>
      <c r="F11" s="18">
        <f t="shared" si="1"/>
        <v>11.475</v>
      </c>
      <c r="G11" s="29">
        <v>8</v>
      </c>
      <c r="H11" s="32">
        <f t="shared" si="2"/>
        <v>3.6</v>
      </c>
      <c r="I11" s="24">
        <v>17</v>
      </c>
      <c r="J11" s="32">
        <f t="shared" si="3"/>
        <v>7.65</v>
      </c>
      <c r="K11" s="27">
        <v>17.5</v>
      </c>
      <c r="L11" s="18">
        <f t="shared" si="4"/>
        <v>7.875</v>
      </c>
    </row>
    <row r="12" spans="1:13" ht="43.8" thickBot="1" x14ac:dyDescent="0.35">
      <c r="A12" s="81">
        <v>9</v>
      </c>
      <c r="B12" s="81" t="s">
        <v>12</v>
      </c>
      <c r="C12" s="24">
        <v>25.5</v>
      </c>
      <c r="D12" s="32">
        <f t="shared" si="0"/>
        <v>11.475</v>
      </c>
      <c r="E12" s="27">
        <v>26</v>
      </c>
      <c r="F12" s="18">
        <f t="shared" si="1"/>
        <v>11.700000000000001</v>
      </c>
      <c r="G12" s="29">
        <v>8.25</v>
      </c>
      <c r="H12" s="32">
        <f t="shared" si="2"/>
        <v>3.7124999999999999</v>
      </c>
      <c r="I12" s="24">
        <v>17.25</v>
      </c>
      <c r="J12" s="32">
        <f t="shared" si="3"/>
        <v>7.7625000000000002</v>
      </c>
      <c r="K12" s="27">
        <v>17.75</v>
      </c>
      <c r="L12" s="18">
        <f t="shared" si="4"/>
        <v>7.9874999999999998</v>
      </c>
    </row>
    <row r="13" spans="1:13" ht="43.8" thickBot="1" x14ac:dyDescent="0.35">
      <c r="A13" s="81">
        <v>10</v>
      </c>
      <c r="B13" s="81" t="s">
        <v>13</v>
      </c>
      <c r="C13" s="24">
        <v>26</v>
      </c>
      <c r="D13" s="32">
        <f t="shared" si="0"/>
        <v>11.700000000000001</v>
      </c>
      <c r="E13" s="27">
        <v>26.5</v>
      </c>
      <c r="F13" s="18">
        <f t="shared" si="1"/>
        <v>11.925000000000001</v>
      </c>
      <c r="G13" s="29">
        <v>8.5</v>
      </c>
      <c r="H13" s="32">
        <f t="shared" si="2"/>
        <v>3.8250000000000002</v>
      </c>
      <c r="I13" s="24">
        <v>17.5</v>
      </c>
      <c r="J13" s="32">
        <f t="shared" si="3"/>
        <v>7.875</v>
      </c>
      <c r="K13" s="27">
        <v>18</v>
      </c>
      <c r="L13" s="18">
        <f t="shared" si="4"/>
        <v>8.1</v>
      </c>
    </row>
    <row r="14" spans="1:13" ht="43.8" thickBot="1" x14ac:dyDescent="0.35">
      <c r="A14" s="81">
        <v>11</v>
      </c>
      <c r="B14" s="81" t="s">
        <v>14</v>
      </c>
      <c r="C14" s="24">
        <v>27</v>
      </c>
      <c r="D14" s="32">
        <f t="shared" si="0"/>
        <v>12.15</v>
      </c>
      <c r="E14" s="27">
        <v>27.5</v>
      </c>
      <c r="F14" s="18">
        <f t="shared" si="1"/>
        <v>12.375</v>
      </c>
      <c r="G14" s="29">
        <v>9</v>
      </c>
      <c r="H14" s="32">
        <f t="shared" si="2"/>
        <v>4.05</v>
      </c>
      <c r="I14" s="24">
        <v>18</v>
      </c>
      <c r="J14" s="32">
        <f t="shared" si="3"/>
        <v>8.1</v>
      </c>
      <c r="K14" s="27">
        <v>18.5</v>
      </c>
      <c r="L14" s="18">
        <f t="shared" si="4"/>
        <v>8.3250000000000011</v>
      </c>
    </row>
    <row r="15" spans="1:13" ht="43.8" thickBot="1" x14ac:dyDescent="0.35">
      <c r="A15" s="81">
        <v>12</v>
      </c>
      <c r="B15" s="81" t="s">
        <v>15</v>
      </c>
      <c r="C15" s="24">
        <v>28</v>
      </c>
      <c r="D15" s="32">
        <f t="shared" si="0"/>
        <v>12.6</v>
      </c>
      <c r="E15" s="27">
        <v>28.5</v>
      </c>
      <c r="F15" s="18">
        <f t="shared" si="1"/>
        <v>12.825000000000001</v>
      </c>
      <c r="G15" s="29">
        <v>9.5</v>
      </c>
      <c r="H15" s="32">
        <f t="shared" si="2"/>
        <v>4.2750000000000004</v>
      </c>
      <c r="I15" s="24">
        <v>18.5</v>
      </c>
      <c r="J15" s="32">
        <f t="shared" si="3"/>
        <v>8.3250000000000011</v>
      </c>
      <c r="K15" s="27">
        <v>19</v>
      </c>
      <c r="L15" s="18">
        <f t="shared" si="4"/>
        <v>8.5500000000000007</v>
      </c>
    </row>
    <row r="16" spans="1:13" ht="58.2" thickBot="1" x14ac:dyDescent="0.35">
      <c r="A16" s="81">
        <v>13</v>
      </c>
      <c r="B16" s="81" t="s">
        <v>16</v>
      </c>
      <c r="C16" s="25">
        <v>29.35</v>
      </c>
      <c r="D16" s="32">
        <f t="shared" si="0"/>
        <v>13.207500000000001</v>
      </c>
      <c r="E16" s="28">
        <v>29.85</v>
      </c>
      <c r="F16" s="18">
        <f t="shared" si="1"/>
        <v>13.432500000000001</v>
      </c>
      <c r="G16" s="30">
        <v>10.18</v>
      </c>
      <c r="H16" s="32">
        <f t="shared" si="2"/>
        <v>4.5810000000000004</v>
      </c>
      <c r="I16" s="25">
        <v>19.18</v>
      </c>
      <c r="J16" s="32">
        <f t="shared" si="3"/>
        <v>8.6310000000000002</v>
      </c>
      <c r="K16" s="28">
        <v>19.68</v>
      </c>
      <c r="L16" s="18">
        <f t="shared" si="4"/>
        <v>8.8559999999999999</v>
      </c>
    </row>
    <row r="18" spans="3:13" ht="28.8" x14ac:dyDescent="0.3">
      <c r="C18" s="23" t="s">
        <v>39</v>
      </c>
      <c r="D18" s="2" t="s">
        <v>36</v>
      </c>
      <c r="E18" s="26" t="s">
        <v>39</v>
      </c>
      <c r="F18" s="2" t="s">
        <v>36</v>
      </c>
      <c r="G18" s="23" t="s">
        <v>39</v>
      </c>
      <c r="H18" s="2" t="s">
        <v>36</v>
      </c>
      <c r="I18" s="23" t="s">
        <v>39</v>
      </c>
      <c r="J18" s="2" t="s">
        <v>36</v>
      </c>
      <c r="K18" s="26" t="s">
        <v>39</v>
      </c>
      <c r="L18" s="2" t="s">
        <v>36</v>
      </c>
    </row>
    <row r="20" spans="3:13" x14ac:dyDescent="0.3">
      <c r="F20" s="49"/>
      <c r="I20" s="54"/>
      <c r="J20" s="54"/>
      <c r="K20" s="54"/>
      <c r="L20" s="54"/>
      <c r="M20" s="54"/>
    </row>
  </sheetData>
  <mergeCells count="1">
    <mergeCell ref="A2:B2"/>
  </mergeCells>
  <printOptions horizontalCentered="1"/>
  <pageMargins left="7.874015748031496E-2" right="7.874015748031496E-2" top="7.874015748031496E-2" bottom="7.874015748031496E-2" header="7.874015748031496E-2" footer="7.874015748031496E-2"/>
  <pageSetup paperSize="8" scale="55" orientation="landscape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6</vt:i4>
      </vt:variant>
    </vt:vector>
  </HeadingPairs>
  <TitlesOfParts>
    <vt:vector size="10" baseType="lpstr">
      <vt:lpstr>2021 con sconto pro quota r</vt:lpstr>
      <vt:lpstr>TARIFFE CD DAL 2021  X PUBBLIC</vt:lpstr>
      <vt:lpstr>TARIFFE CD DAL 2021  SOLOOSPITI</vt:lpstr>
      <vt:lpstr>Foglio1</vt:lpstr>
      <vt:lpstr>'2021 con sconto pro quota r'!Area_stampa</vt:lpstr>
      <vt:lpstr>'TARIFFE CD DAL 2021  SOLOOSPITI'!Area_stampa</vt:lpstr>
      <vt:lpstr>'TARIFFE CD DAL 2021  X PUBBLIC'!Area_stampa</vt:lpstr>
      <vt:lpstr>'2021 con sconto pro quota r'!Titoli_stampa</vt:lpstr>
      <vt:lpstr>'TARIFFE CD DAL 2021  SOLOOSPITI'!Titoli_stampa</vt:lpstr>
      <vt:lpstr>'TARIFFE CD DAL 2021  X PUBBLIC'!Titoli_stampa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2023-04-05T08:10:35Z</dcterms:modified>
</cp:coreProperties>
</file>